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302B311F-981C-4749-8BDE-8BA2CAA292C1}" xr6:coauthVersionLast="47" xr6:coauthVersionMax="47" xr10:uidLastSave="{00000000-0000-0000-0000-000000000000}"/>
  <bookViews>
    <workbookView xWindow="1236" yWindow="0" windowWidth="21804" windowHeight="12360" firstSheet="3" activeTab="5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F29" i="3"/>
  <c r="F30" i="3"/>
  <c r="F31" i="3"/>
  <c r="F32" i="3"/>
  <c r="F34" i="3"/>
  <c r="F35" i="3"/>
  <c r="F36" i="3"/>
  <c r="F11" i="3"/>
  <c r="F12" i="3"/>
  <c r="F13" i="3"/>
  <c r="F14" i="3"/>
  <c r="F15" i="3"/>
  <c r="F16" i="3"/>
  <c r="F17" i="3"/>
  <c r="F18" i="3"/>
  <c r="F19" i="3"/>
  <c r="F20" i="3"/>
  <c r="F21" i="3"/>
  <c r="F22" i="3"/>
  <c r="F10" i="3"/>
  <c r="C37" i="8"/>
  <c r="D11" i="8"/>
  <c r="D12" i="8"/>
  <c r="D13" i="8"/>
  <c r="D14" i="8"/>
  <c r="D15" i="8"/>
  <c r="D16" i="8"/>
  <c r="D17" i="8"/>
  <c r="D18" i="8"/>
  <c r="D19" i="8"/>
  <c r="D20" i="8"/>
  <c r="D21" i="8"/>
  <c r="D22" i="8"/>
  <c r="D24" i="8"/>
  <c r="D25" i="8"/>
  <c r="D26" i="8"/>
  <c r="D27" i="8"/>
  <c r="D28" i="8"/>
  <c r="D29" i="8"/>
  <c r="D30" i="8"/>
  <c r="D11" i="5" l="1"/>
  <c r="D12" i="5"/>
  <c r="D13" i="5"/>
  <c r="D10" i="5"/>
  <c r="H9" i="10"/>
  <c r="H10" i="10"/>
  <c r="H11" i="10"/>
  <c r="H12" i="10"/>
  <c r="H13" i="10"/>
  <c r="F16" i="7" l="1"/>
  <c r="G83" i="7"/>
  <c r="F82" i="7"/>
  <c r="F81" i="7" s="1"/>
  <c r="E82" i="7"/>
  <c r="E81" i="7" s="1"/>
  <c r="E80" i="7" s="1"/>
  <c r="F58" i="7"/>
  <c r="F55" i="7"/>
  <c r="F52" i="7"/>
  <c r="F47" i="7"/>
  <c r="F33" i="7"/>
  <c r="F32" i="7" s="1"/>
  <c r="F30" i="7"/>
  <c r="F25" i="7"/>
  <c r="F24" i="7"/>
  <c r="G20" i="7"/>
  <c r="G21" i="7"/>
  <c r="G22" i="7"/>
  <c r="G26" i="7"/>
  <c r="G27" i="7"/>
  <c r="G28" i="7"/>
  <c r="G29" i="7"/>
  <c r="G31" i="7"/>
  <c r="G34" i="7"/>
  <c r="G35" i="7"/>
  <c r="G36" i="7"/>
  <c r="G39" i="7"/>
  <c r="G40" i="7"/>
  <c r="G41" i="7"/>
  <c r="G42" i="7"/>
  <c r="G43" i="7"/>
  <c r="G45" i="7"/>
  <c r="G48" i="7"/>
  <c r="G49" i="7"/>
  <c r="G50" i="7"/>
  <c r="G53" i="7"/>
  <c r="G54" i="7"/>
  <c r="G56" i="7"/>
  <c r="G59" i="7"/>
  <c r="G60" i="7"/>
  <c r="G61" i="7"/>
  <c r="G63" i="7"/>
  <c r="G66" i="7"/>
  <c r="G68" i="7"/>
  <c r="G71" i="7"/>
  <c r="G75" i="7"/>
  <c r="G79" i="7"/>
  <c r="G87" i="7"/>
  <c r="G88" i="7"/>
  <c r="G89" i="7"/>
  <c r="G91" i="7"/>
  <c r="G95" i="7"/>
  <c r="G96" i="7"/>
  <c r="G99" i="7"/>
  <c r="G100" i="7"/>
  <c r="G103" i="7"/>
  <c r="G104" i="7"/>
  <c r="G11" i="7"/>
  <c r="G12" i="7"/>
  <c r="G14" i="7"/>
  <c r="G81" i="7" l="1"/>
  <c r="F80" i="7"/>
  <c r="G80" i="7" s="1"/>
  <c r="G82" i="7"/>
  <c r="F51" i="7"/>
  <c r="B11" i="5"/>
  <c r="B10" i="5" s="1"/>
  <c r="C11" i="5"/>
  <c r="C10" i="5" s="1"/>
  <c r="C41" i="8"/>
  <c r="D11" i="3"/>
  <c r="D10" i="3" s="1"/>
  <c r="D22" i="3" s="1"/>
  <c r="E11" i="3"/>
  <c r="D18" i="3"/>
  <c r="E18" i="3"/>
  <c r="D20" i="3"/>
  <c r="E20" i="3"/>
  <c r="G11" i="10"/>
  <c r="G8" i="10"/>
  <c r="H8" i="10" s="1"/>
  <c r="G14" i="10" l="1"/>
  <c r="H14" i="10" s="1"/>
  <c r="E10" i="3"/>
  <c r="E22" i="3" s="1"/>
  <c r="F90" i="7" l="1"/>
  <c r="E90" i="7"/>
  <c r="F70" i="7"/>
  <c r="E70" i="7"/>
  <c r="E69" i="7" s="1"/>
  <c r="F46" i="7"/>
  <c r="E47" i="7"/>
  <c r="E38" i="7"/>
  <c r="E25" i="7"/>
  <c r="E30" i="7"/>
  <c r="G30" i="7" s="1"/>
  <c r="F13" i="7"/>
  <c r="E13" i="7"/>
  <c r="E98" i="7"/>
  <c r="E97" i="7" s="1"/>
  <c r="F98" i="7"/>
  <c r="F78" i="7"/>
  <c r="E78" i="7"/>
  <c r="E77" i="7" s="1"/>
  <c r="E76" i="7" s="1"/>
  <c r="E74" i="7"/>
  <c r="E73" i="7" s="1"/>
  <c r="E72" i="7" s="1"/>
  <c r="F74" i="7"/>
  <c r="F19" i="7"/>
  <c r="E94" i="7"/>
  <c r="E93" i="7" s="1"/>
  <c r="F102" i="7"/>
  <c r="E102" i="7"/>
  <c r="E101" i="7" s="1"/>
  <c r="F94" i="7"/>
  <c r="F86" i="7"/>
  <c r="E86" i="7"/>
  <c r="E85" i="7" s="1"/>
  <c r="E84" i="7" s="1"/>
  <c r="F62" i="7"/>
  <c r="E62" i="7"/>
  <c r="E58" i="7"/>
  <c r="G58" i="7" s="1"/>
  <c r="E55" i="7"/>
  <c r="G55" i="7" s="1"/>
  <c r="E52" i="7"/>
  <c r="G52" i="7" s="1"/>
  <c r="F44" i="7"/>
  <c r="E44" i="7"/>
  <c r="F38" i="7"/>
  <c r="G38" i="7" s="1"/>
  <c r="E33" i="7"/>
  <c r="F67" i="7"/>
  <c r="E67" i="7"/>
  <c r="F65" i="7"/>
  <c r="E65" i="7"/>
  <c r="E19" i="7"/>
  <c r="E18" i="7" s="1"/>
  <c r="E17" i="7" s="1"/>
  <c r="F10" i="7"/>
  <c r="E10" i="7"/>
  <c r="G62" i="7" l="1"/>
  <c r="G10" i="7"/>
  <c r="G44" i="7"/>
  <c r="G65" i="7"/>
  <c r="G67" i="7"/>
  <c r="F18" i="7"/>
  <c r="G19" i="7"/>
  <c r="G13" i="7"/>
  <c r="E24" i="7"/>
  <c r="G24" i="7" s="1"/>
  <c r="G25" i="7"/>
  <c r="E46" i="7"/>
  <c r="G46" i="7" s="1"/>
  <c r="G47" i="7"/>
  <c r="E32" i="7"/>
  <c r="G32" i="7" s="1"/>
  <c r="G33" i="7"/>
  <c r="G90" i="7"/>
  <c r="F73" i="7"/>
  <c r="G74" i="7"/>
  <c r="F77" i="7"/>
  <c r="G78" i="7"/>
  <c r="F85" i="7"/>
  <c r="G85" i="7" s="1"/>
  <c r="G86" i="7"/>
  <c r="F101" i="7"/>
  <c r="G101" i="7" s="1"/>
  <c r="G102" i="7"/>
  <c r="F97" i="7"/>
  <c r="G97" i="7" s="1"/>
  <c r="G98" i="7"/>
  <c r="F93" i="7"/>
  <c r="G93" i="7" s="1"/>
  <c r="G94" i="7"/>
  <c r="F69" i="7"/>
  <c r="G69" i="7" s="1"/>
  <c r="G70" i="7"/>
  <c r="E9" i="7"/>
  <c r="E8" i="7" s="1"/>
  <c r="E7" i="7" s="1"/>
  <c r="F9" i="7"/>
  <c r="E37" i="7"/>
  <c r="F37" i="7"/>
  <c r="F57" i="7"/>
  <c r="E57" i="7"/>
  <c r="E64" i="7"/>
  <c r="E51" i="7"/>
  <c r="G51" i="7" s="1"/>
  <c r="F64" i="7"/>
  <c r="G64" i="7" s="1"/>
  <c r="E92" i="7"/>
  <c r="E16" i="7" s="1"/>
  <c r="F17" i="7" l="1"/>
  <c r="G17" i="7" s="1"/>
  <c r="G18" i="7"/>
  <c r="F8" i="7"/>
  <c r="G9" i="7"/>
  <c r="G57" i="7"/>
  <c r="G37" i="7"/>
  <c r="F72" i="7"/>
  <c r="G72" i="7" s="1"/>
  <c r="G73" i="7"/>
  <c r="F76" i="7"/>
  <c r="G76" i="7" s="1"/>
  <c r="G77" i="7"/>
  <c r="F84" i="7"/>
  <c r="G84" i="7" s="1"/>
  <c r="F92" i="7"/>
  <c r="G92" i="7" s="1"/>
  <c r="E23" i="7"/>
  <c r="F23" i="7"/>
  <c r="G23" i="7" s="1"/>
  <c r="B48" i="8"/>
  <c r="B54" i="8"/>
  <c r="C54" i="8"/>
  <c r="D54" i="8"/>
  <c r="C27" i="8"/>
  <c r="B23" i="8"/>
  <c r="B27" i="8"/>
  <c r="E27" i="3"/>
  <c r="F27" i="3" s="1"/>
  <c r="D27" i="3"/>
  <c r="B41" i="8"/>
  <c r="D41" i="8"/>
  <c r="B11" i="8"/>
  <c r="C11" i="8"/>
  <c r="B14" i="8"/>
  <c r="C14" i="8"/>
  <c r="F7" i="7" l="1"/>
  <c r="G7" i="7" s="1"/>
  <c r="G8" i="7"/>
  <c r="G16" i="7"/>
  <c r="E15" i="7"/>
  <c r="E6" i="7" s="1"/>
  <c r="F15" i="7" l="1"/>
  <c r="F6" i="7" s="1"/>
  <c r="G6" i="7" s="1"/>
  <c r="D58" i="8"/>
  <c r="C58" i="8"/>
  <c r="B58" i="8"/>
  <c r="C56" i="8"/>
  <c r="B56" i="8"/>
  <c r="D56" i="8"/>
  <c r="B44" i="8"/>
  <c r="C44" i="8"/>
  <c r="D44" i="8"/>
  <c r="C48" i="8"/>
  <c r="D48" i="8"/>
  <c r="B46" i="8"/>
  <c r="C46" i="8"/>
  <c r="D46" i="8"/>
  <c r="B38" i="8"/>
  <c r="C38" i="8"/>
  <c r="D38" i="8"/>
  <c r="B29" i="8"/>
  <c r="C29" i="8"/>
  <c r="B21" i="8"/>
  <c r="C21" i="8"/>
  <c r="B19" i="8"/>
  <c r="C19" i="8"/>
  <c r="B17" i="8"/>
  <c r="C17" i="8"/>
  <c r="E35" i="3"/>
  <c r="D35" i="3"/>
  <c r="A1" i="9"/>
  <c r="G15" i="7" l="1"/>
  <c r="B10" i="8"/>
  <c r="D50" i="8"/>
  <c r="D37" i="8" s="1"/>
  <c r="C50" i="8"/>
  <c r="C23" i="8"/>
  <c r="B50" i="8"/>
  <c r="B37" i="8" s="1"/>
  <c r="E33" i="3"/>
  <c r="F33" i="3" s="1"/>
  <c r="D33" i="3"/>
  <c r="D23" i="8" l="1"/>
  <c r="C10" i="8"/>
  <c r="D10" i="8" s="1"/>
  <c r="D26" i="3"/>
  <c r="D37" i="3" s="1"/>
  <c r="E26" i="3"/>
  <c r="E37" i="3" l="1"/>
  <c r="F37" i="3" s="1"/>
  <c r="F26" i="3"/>
  <c r="F37" i="10"/>
  <c r="G34" i="10" s="1"/>
  <c r="G37" i="10" s="1"/>
  <c r="H34" i="10" s="1"/>
  <c r="H37" i="10" s="1"/>
  <c r="H21" i="10"/>
  <c r="G21" i="10"/>
  <c r="F11" i="10"/>
  <c r="F8" i="10"/>
  <c r="G22" i="10" l="1"/>
  <c r="F14" i="10"/>
  <c r="H22" i="10"/>
  <c r="H28" i="10" s="1"/>
  <c r="H29" i="10" s="1"/>
  <c r="G28" i="10" l="1"/>
  <c r="G29" i="10" s="1"/>
  <c r="F22" i="10"/>
  <c r="F28" i="10" s="1"/>
  <c r="F29" i="10" s="1"/>
</calcChain>
</file>

<file path=xl/sharedStrings.xml><?xml version="1.0" encoding="utf-8"?>
<sst xmlns="http://schemas.openxmlformats.org/spreadsheetml/2006/main" count="321" uniqueCount="164">
  <si>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</si>
  <si>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</si>
  <si>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</si>
  <si>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</si>
  <si>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</si>
  <si>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</si>
  <si>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</si>
  <si>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</si>
  <si>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</si>
  <si>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</si>
  <si>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</si>
  <si>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</si>
  <si>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</si>
  <si>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</si>
  <si>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</si>
  <si>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</si>
  <si>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</si>
  <si>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</si>
  <si>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</si>
  <si>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</si>
  <si>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</si>
  <si>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</si>
  <si>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</si>
  <si>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</si>
  <si>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</si>
  <si>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</si>
  <si>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</si>
  <si>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</si>
  <si>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</si>
  <si>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</si>
  <si>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</si>
  <si>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</si>
  <si>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</si>
  <si>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</si>
  <si>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</si>
  <si>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</si>
  <si>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</si>
  <si>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</si>
  <si>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</si>
  <si>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</si>
  <si>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</si>
  <si>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</si>
  <si>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</si>
  <si>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</si>
  <si>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</si>
  <si>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</si>
  <si>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</si>
  <si>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</si>
  <si>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</si>
  <si>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</si>
  <si>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</si>
  <si>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</si>
  <si>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</si>
  <si>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</si>
  <si>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</si>
  <si>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</si>
  <si>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</si>
  <si>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JO1</t>
  </si>
  <si>
    <t>Izvor financiranja 1.3.</t>
  </si>
  <si>
    <t>Glavni program: OBRAZOVANJE</t>
  </si>
  <si>
    <t>Program: OSNOVNO OBRAZOVANJE-ZAKONSKI STANDARD</t>
  </si>
  <si>
    <t>REDOVNI POSLOVI USTANOVA OSNOVNOG OBRAZOVANJA</t>
  </si>
  <si>
    <t>Decentralizacija</t>
  </si>
  <si>
    <t>Financijski rashodi</t>
  </si>
  <si>
    <t>Vlastiti izvori</t>
  </si>
  <si>
    <t>Izvor financiranja 1.1.</t>
  </si>
  <si>
    <t xml:space="preserve">Program: DOPUNSKI NASTAVNI I VANNASTAVNI PROGRAM ŠKOLA I OBRAZ.INSTITUCIJA  KZŽ </t>
  </si>
  <si>
    <t>DOPUNSKI NASTAVNI I VANNASTAVNI PROGRAM ŠKOLA I OBR.INSTITUCIJA</t>
  </si>
  <si>
    <t>Opći prihodi i primici-izvorna sredstva KZŽ</t>
  </si>
  <si>
    <t>A 102006</t>
  </si>
  <si>
    <t>PROGRAM GRAĐANSKOG ODGOJA U ŠKOLAMA</t>
  </si>
  <si>
    <t>Dopunska sredstva za materijalne rashode i opremu škole</t>
  </si>
  <si>
    <t>Izvor financiranja 5.7.</t>
  </si>
  <si>
    <t>Ministarstvo - prijenos EU KZŽ</t>
  </si>
  <si>
    <t>Financiranje-ostali rashodi OŠ</t>
  </si>
  <si>
    <t>Donacija PK</t>
  </si>
  <si>
    <t>Izvor financiranja 3.1.1.</t>
  </si>
  <si>
    <t>Vlastiti prihodi PK</t>
  </si>
  <si>
    <t>Ostali rashodi</t>
  </si>
  <si>
    <t>Izvor financiranja 4.3.1.</t>
  </si>
  <si>
    <t>Posebne namjene PK</t>
  </si>
  <si>
    <t>Izvor financiranja 5.2.1.</t>
  </si>
  <si>
    <t>Ministarstvo PK</t>
  </si>
  <si>
    <t>Naknade</t>
  </si>
  <si>
    <t>Izvor financiranja 5.4.1.</t>
  </si>
  <si>
    <t>JLS PK</t>
  </si>
  <si>
    <t>Izvor financiranja 5.7.1.</t>
  </si>
  <si>
    <t>Ministarstvo-prijenos EU PK</t>
  </si>
  <si>
    <t xml:space="preserve"> </t>
  </si>
  <si>
    <t>Naknade građanima i kućanstvima</t>
  </si>
  <si>
    <t>Prihodi od upravnih i administrativnih pristojbi, pristojbi po posebnim propisima i naknada</t>
  </si>
  <si>
    <t>Rezultat poslovanja</t>
  </si>
  <si>
    <t>Prihodi od imovine</t>
  </si>
  <si>
    <t>Prihodi od prodaje proizvoda i robe te pruženih usluga i prihodi od donacija te povrati po protestiranim jamstvima</t>
  </si>
  <si>
    <t>2 Donacija</t>
  </si>
  <si>
    <t xml:space="preserve">  1.1. Opći prihodi i primici</t>
  </si>
  <si>
    <t xml:space="preserve">  1.3. Decentralizacija</t>
  </si>
  <si>
    <t>2.1.1. Donacija</t>
  </si>
  <si>
    <t>4.3.1. Posebne namjene</t>
  </si>
  <si>
    <t xml:space="preserve">5.2.1. Ministarstvo </t>
  </si>
  <si>
    <t>5.4.1.  JLS</t>
  </si>
  <si>
    <t xml:space="preserve">7 Prihodi od prodaje nefinancijske imovine </t>
  </si>
  <si>
    <t>7.1.1. Prihodi od prodaje nefinancijske imovine</t>
  </si>
  <si>
    <t>5.7. Ministarstvo prijenos EU KZŽ</t>
  </si>
  <si>
    <t>3.1.1. Vlastiti prihodi</t>
  </si>
  <si>
    <t>5.7.1.Ministarstvo -prijenos EU</t>
  </si>
  <si>
    <t>09 Obrazovanje</t>
  </si>
  <si>
    <t xml:space="preserve">091 Predškolsko i osnovno obrazovanje </t>
  </si>
  <si>
    <t>096 Dodatne usluge u obrazovanju</t>
  </si>
  <si>
    <t>Plan za 2025.</t>
  </si>
  <si>
    <t>Plan 2025.</t>
  </si>
  <si>
    <t>5 Ministarstvo prijenos EU KZŽ</t>
  </si>
  <si>
    <t>Izvor financiranja 95</t>
  </si>
  <si>
    <t>Ministarstvo-prijenos EU PK -višak</t>
  </si>
  <si>
    <t>Izvor financiranja 5.2.</t>
  </si>
  <si>
    <t>Ministarstvo -  KZŽ</t>
  </si>
  <si>
    <t>Opći prihodi i primici- KZŽ</t>
  </si>
  <si>
    <t>Projekt Baltazar 8</t>
  </si>
  <si>
    <t xml:space="preserve">5.2 Ministarstvo KZŽ </t>
  </si>
  <si>
    <t>91. Opći prihodi i primici</t>
  </si>
  <si>
    <t>95. Ministarstvo prijenos EU KZŽ</t>
  </si>
  <si>
    <t>92. Donacija</t>
  </si>
  <si>
    <t>93 Vlastiti prihodi</t>
  </si>
  <si>
    <t>94 Posebne namjene</t>
  </si>
  <si>
    <t xml:space="preserve">95. Ministarstvo </t>
  </si>
  <si>
    <t>95 JLS</t>
  </si>
  <si>
    <t>95.Ministarstvo -prijennos EU</t>
  </si>
  <si>
    <t>97 Prihodi od prodaje nefinanc.imovine</t>
  </si>
  <si>
    <t>5.2 Ministarstvo KZŽ</t>
  </si>
  <si>
    <t>9 Rezultat</t>
  </si>
  <si>
    <t>A1 .PRIHODI I RASHODI PREMA EKONOMSKOJ KLASIFIKACIJI</t>
  </si>
  <si>
    <t>A2. PRIHODI I RASHODI  PREMA IZVORIMA FINANCIRANJA</t>
  </si>
  <si>
    <t>6 Donacija</t>
  </si>
  <si>
    <t>6.2.1. Donacija</t>
  </si>
  <si>
    <t>A101701</t>
  </si>
  <si>
    <t xml:space="preserve">Program: DOPUNSKI NASTAVNI I VANNASTAVNI PROGRAM ŠKOLA I OBRAZ.INSTITUCIJA  KZŽ   </t>
  </si>
  <si>
    <t xml:space="preserve">1020 KZŽ </t>
  </si>
  <si>
    <t>A102001</t>
  </si>
  <si>
    <t>A 102002</t>
  </si>
  <si>
    <t>A102009</t>
  </si>
  <si>
    <t>FOTONAPON PPA</t>
  </si>
  <si>
    <t>T102001</t>
  </si>
  <si>
    <t>T102007</t>
  </si>
  <si>
    <t>Izvor financiranja 6.2.1.</t>
  </si>
  <si>
    <t>B.  RAČUN FINANCIRANJA</t>
  </si>
  <si>
    <t>B1. RAČUN FINANCIRANJA PREMA EKONOMSKOJ KLASIFIKACIJI</t>
  </si>
  <si>
    <t>B2.  RAČUN FINANCIRANJA PREMA IZVORIMA FINANCIRANJA</t>
  </si>
  <si>
    <t>A3. RASHODI PREMA FUNKCIJSKOJ KLASIFIKACIJI</t>
  </si>
  <si>
    <t>Izvor financiranja 7.1.1.</t>
  </si>
  <si>
    <t>Prihod od prodaje nef.imovine</t>
  </si>
  <si>
    <t>Kazne, upravne mjere i ostali prihodi</t>
  </si>
  <si>
    <t xml:space="preserve">RASHODI UKUPNO </t>
  </si>
  <si>
    <t>1. izmjena i dopuna financijskog plana</t>
  </si>
  <si>
    <t>Povećanje/smanjenje</t>
  </si>
  <si>
    <t>A102010</t>
  </si>
  <si>
    <t>ŽUPANIJA-PRIJATELJ DJECI</t>
  </si>
  <si>
    <t>KLASA:400-02/25-01/3</t>
  </si>
  <si>
    <t xml:space="preserve">1. IZMJENE FINANCIJSKOG  PLANA ZA 2025. GODINU OSNOVNE ŠKOLE JANKA LESKOVARA PREGRADA
</t>
  </si>
  <si>
    <t>1. IZMJENE FINANCIJSKOG PLANA ZA 2025. GODINU OŠ JANKA LESKOVARA PREGRADA</t>
  </si>
  <si>
    <t>1. IZMJENE FINANCIJSKOG PLANA ZA 2025. GODINU OSNOVNE ŠKOLE JANKA LESKOVARA PREGRADA</t>
  </si>
  <si>
    <t>URBROJ:2140-77-25-3</t>
  </si>
  <si>
    <t>U Pregradi, 20.03.2025.</t>
  </si>
  <si>
    <t>Predsjednica Školskog odbora:</t>
  </si>
  <si>
    <t>Danijela Stiplošek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</si>
</sst>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charset val="238"/>
      <scheme val="minor"/>
    </font>
    <font>
      <b/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right"/>
    </xf>
    <xf numFmtId="0" fontId="21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3" fillId="0" borderId="0" xfId="0" applyNumberFormat="1" applyFont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1" fillId="0" borderId="0" xfId="0" applyFont="1"/>
    <xf numFmtId="2" fontId="1" fillId="0" borderId="5" xfId="0" applyNumberFormat="1" applyFont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right"/>
    </xf>
    <xf numFmtId="2" fontId="11" fillId="0" borderId="0" xfId="0" applyNumberFormat="1" applyFont="1" applyAlignment="1">
      <alignment wrapText="1"/>
    </xf>
    <xf numFmtId="2" fontId="9" fillId="4" borderId="1" xfId="0" quotePrefix="1" applyNumberFormat="1" applyFont="1" applyFill="1" applyBorder="1" applyAlignment="1">
      <alignment horizontal="right"/>
    </xf>
    <xf numFmtId="2" fontId="9" fillId="3" borderId="1" xfId="0" quotePrefix="1" applyNumberFormat="1" applyFont="1" applyFill="1" applyBorder="1" applyAlignment="1">
      <alignment horizontal="right"/>
    </xf>
    <xf numFmtId="2" fontId="17" fillId="0" borderId="0" xfId="0" applyNumberFormat="1" applyFont="1" applyAlignment="1">
      <alignment wrapText="1"/>
    </xf>
    <xf numFmtId="2" fontId="6" fillId="3" borderId="1" xfId="0" quotePrefix="1" applyNumberFormat="1" applyFont="1" applyFill="1" applyBorder="1" applyAlignment="1">
      <alignment horizontal="right"/>
    </xf>
    <xf numFmtId="2" fontId="3" fillId="0" borderId="0" xfId="0" applyNumberFormat="1" applyFont="1"/>
    <xf numFmtId="2" fontId="7" fillId="0" borderId="0" xfId="0" applyNumberFormat="1" applyFont="1"/>
    <xf numFmtId="2" fontId="15" fillId="0" borderId="5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wrapText="1"/>
    </xf>
    <xf numFmtId="2" fontId="9" fillId="4" borderId="3" xfId="0" applyNumberFormat="1" applyFont="1" applyFill="1" applyBorder="1" applyAlignment="1">
      <alignment horizontal="right" wrapText="1"/>
    </xf>
    <xf numFmtId="2" fontId="9" fillId="3" borderId="3" xfId="0" quotePrefix="1" applyNumberFormat="1" applyFont="1" applyFill="1" applyBorder="1" applyAlignment="1">
      <alignment horizontal="right"/>
    </xf>
    <xf numFmtId="2" fontId="6" fillId="3" borderId="3" xfId="0" quotePrefix="1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16" fontId="7" fillId="2" borderId="3" xfId="0" quotePrefix="1" applyNumberFormat="1" applyFont="1" applyFill="1" applyBorder="1" applyAlignment="1">
      <alignment horizontal="left" vertical="center" indent="1"/>
    </xf>
    <xf numFmtId="0" fontId="7" fillId="2" borderId="3" xfId="0" quotePrefix="1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8" fillId="2" borderId="3" xfId="0" quotePrefix="1" applyFont="1" applyFill="1" applyBorder="1" applyAlignment="1">
      <alignment horizontal="left" vertical="center"/>
    </xf>
    <xf numFmtId="16" fontId="7" fillId="2" borderId="3" xfId="0" quotePrefix="1" applyNumberFormat="1" applyFont="1" applyFill="1" applyBorder="1" applyAlignment="1">
      <alignment horizontal="left" vertical="center"/>
    </xf>
    <xf numFmtId="16" fontId="3" fillId="0" borderId="3" xfId="0" applyNumberFormat="1" applyFont="1" applyBorder="1" applyAlignment="1">
      <alignment horizontal="left" vertical="center" wrapText="1"/>
    </xf>
    <xf numFmtId="16" fontId="7" fillId="2" borderId="3" xfId="0" quotePrefix="1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9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/>
    <xf numFmtId="4" fontId="3" fillId="2" borderId="6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4" fontId="24" fillId="2" borderId="4" xfId="0" applyNumberFormat="1" applyFont="1" applyFill="1" applyBorder="1" applyAlignment="1">
      <alignment horizontal="right"/>
    </xf>
    <xf numFmtId="4" fontId="20" fillId="2" borderId="4" xfId="1" applyNumberFormat="1" applyFont="1" applyFill="1" applyBorder="1" applyAlignment="1">
      <alignment horizontal="right"/>
    </xf>
    <xf numFmtId="4" fontId="20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vertical="center" wrapText="1"/>
    </xf>
    <xf numFmtId="4" fontId="24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4" workbookViewId="0">
      <selection sqref="A1:H1"/>
    </sheetView>
  </sheetViews>
  <sheetFormatPr defaultRowHeight="14.4" x14ac:dyDescent="0.3"/>
  <cols>
    <col min="5" max="5" width="25.33203125" customWidth="1"/>
    <col min="6" max="8" width="25.33203125" style="55" customWidth="1"/>
  </cols>
  <sheetData>
    <row r="1" spans="1:8" ht="42" customHeight="1" x14ac:dyDescent="0.3">
      <c r="A1" s="120" t="s">
        <v>158</v>
      </c>
      <c r="B1" s="120"/>
      <c r="C1" s="120"/>
      <c r="D1" s="120"/>
      <c r="E1" s="120"/>
      <c r="F1" s="120"/>
      <c r="G1" s="120"/>
      <c r="H1" s="120"/>
    </row>
    <row r="2" spans="1:8" ht="17.399999999999999" x14ac:dyDescent="0.3">
      <c r="A2" s="3"/>
      <c r="B2" s="3"/>
      <c r="C2" s="3"/>
      <c r="D2" s="3"/>
      <c r="E2" s="3"/>
      <c r="F2" s="53"/>
      <c r="G2" s="53"/>
      <c r="H2" s="53"/>
    </row>
    <row r="3" spans="1:8" ht="15.6" x14ac:dyDescent="0.3">
      <c r="A3" s="120" t="s">
        <v>17</v>
      </c>
      <c r="B3" s="120"/>
      <c r="C3" s="120"/>
      <c r="D3" s="120"/>
      <c r="E3" s="120"/>
      <c r="F3" s="120"/>
      <c r="G3" s="121"/>
      <c r="H3" s="121"/>
    </row>
    <row r="4" spans="1:8" ht="17.399999999999999" x14ac:dyDescent="0.3">
      <c r="A4" s="3"/>
      <c r="B4" s="3"/>
      <c r="C4" s="3"/>
      <c r="D4" s="3"/>
      <c r="E4" s="3"/>
      <c r="F4" s="53"/>
      <c r="G4" s="56"/>
      <c r="H4" s="56"/>
    </row>
    <row r="5" spans="1:8" ht="15.6" x14ac:dyDescent="0.3">
      <c r="A5" s="120" t="s">
        <v>23</v>
      </c>
      <c r="B5" s="122"/>
      <c r="C5" s="122"/>
      <c r="D5" s="122"/>
      <c r="E5" s="122"/>
      <c r="F5" s="122"/>
      <c r="G5" s="122"/>
      <c r="H5" s="122"/>
    </row>
    <row r="6" spans="1:8" ht="17.399999999999999" x14ac:dyDescent="0.3">
      <c r="A6" s="1"/>
      <c r="B6" s="2"/>
      <c r="C6" s="2"/>
      <c r="D6" s="2"/>
      <c r="E6" s="5"/>
      <c r="F6" s="62"/>
      <c r="G6" s="62"/>
      <c r="H6" s="72" t="s">
        <v>30</v>
      </c>
    </row>
    <row r="7" spans="1:8" ht="26.4" x14ac:dyDescent="0.3">
      <c r="A7" s="22"/>
      <c r="B7" s="23"/>
      <c r="C7" s="23"/>
      <c r="D7" s="24"/>
      <c r="E7" s="25"/>
      <c r="F7" s="63" t="s">
        <v>109</v>
      </c>
      <c r="G7" s="63" t="s">
        <v>152</v>
      </c>
      <c r="H7" s="63" t="s">
        <v>153</v>
      </c>
    </row>
    <row r="8" spans="1:8" x14ac:dyDescent="0.3">
      <c r="A8" s="123" t="s">
        <v>0</v>
      </c>
      <c r="B8" s="124"/>
      <c r="C8" s="124"/>
      <c r="D8" s="124"/>
      <c r="E8" s="125"/>
      <c r="F8" s="113">
        <f t="shared" ref="F8:G8" si="0">F9+F10</f>
        <v>2428062.37</v>
      </c>
      <c r="G8" s="113">
        <f t="shared" si="0"/>
        <v>2614469.58</v>
      </c>
      <c r="H8" s="113">
        <f>G8-F8</f>
        <v>186407.20999999996</v>
      </c>
    </row>
    <row r="9" spans="1:8" x14ac:dyDescent="0.3">
      <c r="A9" s="126" t="s">
        <v>31</v>
      </c>
      <c r="B9" s="127"/>
      <c r="C9" s="127"/>
      <c r="D9" s="127"/>
      <c r="E9" s="119"/>
      <c r="F9" s="114">
        <v>2427762.37</v>
      </c>
      <c r="G9" s="114">
        <v>2614369.58</v>
      </c>
      <c r="H9" s="113">
        <f t="shared" ref="H9:H14" si="1">G9-F9</f>
        <v>186607.20999999996</v>
      </c>
    </row>
    <row r="10" spans="1:8" x14ac:dyDescent="0.3">
      <c r="A10" s="118" t="s">
        <v>32</v>
      </c>
      <c r="B10" s="119"/>
      <c r="C10" s="119"/>
      <c r="D10" s="119"/>
      <c r="E10" s="119"/>
      <c r="F10" s="114">
        <v>300</v>
      </c>
      <c r="G10" s="114">
        <v>100</v>
      </c>
      <c r="H10" s="113">
        <f t="shared" si="1"/>
        <v>-200</v>
      </c>
    </row>
    <row r="11" spans="1:8" x14ac:dyDescent="0.3">
      <c r="A11" s="26" t="s">
        <v>1</v>
      </c>
      <c r="B11" s="34"/>
      <c r="C11" s="34"/>
      <c r="D11" s="34"/>
      <c r="E11" s="34"/>
      <c r="F11" s="113">
        <f t="shared" ref="F11:G11" si="2">F12+F13</f>
        <v>2437662.37</v>
      </c>
      <c r="G11" s="113">
        <f t="shared" si="2"/>
        <v>2624069.58</v>
      </c>
      <c r="H11" s="113">
        <f t="shared" si="1"/>
        <v>186407.20999999996</v>
      </c>
    </row>
    <row r="12" spans="1:8" x14ac:dyDescent="0.3">
      <c r="A12" s="128" t="s">
        <v>33</v>
      </c>
      <c r="B12" s="127"/>
      <c r="C12" s="127"/>
      <c r="D12" s="127"/>
      <c r="E12" s="127"/>
      <c r="F12" s="114">
        <v>2356173.37</v>
      </c>
      <c r="G12" s="114">
        <v>2541480.58</v>
      </c>
      <c r="H12" s="113">
        <f t="shared" si="1"/>
        <v>185307.20999999996</v>
      </c>
    </row>
    <row r="13" spans="1:8" x14ac:dyDescent="0.3">
      <c r="A13" s="118" t="s">
        <v>34</v>
      </c>
      <c r="B13" s="119"/>
      <c r="C13" s="119"/>
      <c r="D13" s="119"/>
      <c r="E13" s="119"/>
      <c r="F13" s="114">
        <v>81489</v>
      </c>
      <c r="G13" s="114">
        <v>82589</v>
      </c>
      <c r="H13" s="113">
        <f t="shared" si="1"/>
        <v>1100</v>
      </c>
    </row>
    <row r="14" spans="1:8" x14ac:dyDescent="0.3">
      <c r="A14" s="129" t="s">
        <v>49</v>
      </c>
      <c r="B14" s="124"/>
      <c r="C14" s="124"/>
      <c r="D14" s="124"/>
      <c r="E14" s="124"/>
      <c r="F14" s="113">
        <f t="shared" ref="F14:G14" si="3">F8-F11</f>
        <v>-9600</v>
      </c>
      <c r="G14" s="113">
        <f t="shared" si="3"/>
        <v>-9600</v>
      </c>
      <c r="H14" s="113">
        <f t="shared" si="1"/>
        <v>0</v>
      </c>
    </row>
    <row r="15" spans="1:8" ht="17.399999999999999" x14ac:dyDescent="0.3">
      <c r="A15" s="3"/>
      <c r="B15" s="17"/>
      <c r="C15" s="17"/>
      <c r="D15" s="17"/>
      <c r="E15" s="17"/>
      <c r="F15" s="70"/>
      <c r="G15" s="70"/>
      <c r="H15" s="70"/>
    </row>
    <row r="16" spans="1:8" ht="15.6" x14ac:dyDescent="0.3">
      <c r="A16" s="120" t="s">
        <v>24</v>
      </c>
      <c r="B16" s="122"/>
      <c r="C16" s="122"/>
      <c r="D16" s="122"/>
      <c r="E16" s="122"/>
      <c r="F16" s="122"/>
      <c r="G16" s="122"/>
      <c r="H16" s="122"/>
    </row>
    <row r="17" spans="1:8" ht="17.399999999999999" x14ac:dyDescent="0.3">
      <c r="A17" s="3"/>
      <c r="B17" s="17"/>
      <c r="C17" s="17"/>
      <c r="D17" s="17"/>
      <c r="E17" s="17"/>
      <c r="F17" s="70"/>
      <c r="G17" s="70"/>
      <c r="H17" s="70"/>
    </row>
    <row r="18" spans="1:8" ht="26.4" x14ac:dyDescent="0.3">
      <c r="A18" s="22"/>
      <c r="B18" s="23"/>
      <c r="C18" s="23"/>
      <c r="D18" s="24"/>
      <c r="E18" s="25"/>
      <c r="F18" s="63" t="s">
        <v>109</v>
      </c>
      <c r="G18" s="63" t="s">
        <v>152</v>
      </c>
      <c r="H18" s="63" t="s">
        <v>153</v>
      </c>
    </row>
    <row r="19" spans="1:8" x14ac:dyDescent="0.3">
      <c r="A19" s="118" t="s">
        <v>35</v>
      </c>
      <c r="B19" s="119"/>
      <c r="C19" s="119"/>
      <c r="D19" s="119"/>
      <c r="E19" s="119"/>
      <c r="F19" s="64" t="s">
        <v>88</v>
      </c>
      <c r="G19" s="64"/>
      <c r="H19" s="73"/>
    </row>
    <row r="20" spans="1:8" x14ac:dyDescent="0.3">
      <c r="A20" s="118" t="s">
        <v>36</v>
      </c>
      <c r="B20" s="119"/>
      <c r="C20" s="119"/>
      <c r="D20" s="119"/>
      <c r="E20" s="119"/>
      <c r="F20" s="64"/>
      <c r="G20" s="64"/>
      <c r="H20" s="73"/>
    </row>
    <row r="21" spans="1:8" x14ac:dyDescent="0.3">
      <c r="A21" s="129" t="s">
        <v>2</v>
      </c>
      <c r="B21" s="124"/>
      <c r="C21" s="124"/>
      <c r="D21" s="124"/>
      <c r="E21" s="124"/>
      <c r="F21" s="113">
        <v>0</v>
      </c>
      <c r="G21" s="113">
        <f t="shared" ref="G21:H21" si="4">G19-G20</f>
        <v>0</v>
      </c>
      <c r="H21" s="113">
        <f t="shared" si="4"/>
        <v>0</v>
      </c>
    </row>
    <row r="22" spans="1:8" x14ac:dyDescent="0.3">
      <c r="A22" s="129" t="s">
        <v>50</v>
      </c>
      <c r="B22" s="124"/>
      <c r="C22" s="124"/>
      <c r="D22" s="124"/>
      <c r="E22" s="124"/>
      <c r="F22" s="113">
        <f t="shared" ref="F22" si="5">F14+F21</f>
        <v>-9600</v>
      </c>
      <c r="G22" s="113">
        <f t="shared" ref="G22:H22" si="6">G14+G21</f>
        <v>-9600</v>
      </c>
      <c r="H22" s="113">
        <f t="shared" si="6"/>
        <v>0</v>
      </c>
    </row>
    <row r="23" spans="1:8" ht="17.399999999999999" x14ac:dyDescent="0.3">
      <c r="A23" s="16"/>
      <c r="B23" s="17"/>
      <c r="C23" s="17"/>
      <c r="D23" s="17"/>
      <c r="E23" s="17"/>
      <c r="F23" s="70"/>
      <c r="G23" s="70"/>
      <c r="H23" s="70"/>
    </row>
    <row r="24" spans="1:8" ht="15.6" x14ac:dyDescent="0.3">
      <c r="A24" s="120" t="s">
        <v>51</v>
      </c>
      <c r="B24" s="122"/>
      <c r="C24" s="122"/>
      <c r="D24" s="122"/>
      <c r="E24" s="122"/>
      <c r="F24" s="122"/>
      <c r="G24" s="122"/>
      <c r="H24" s="122"/>
    </row>
    <row r="25" spans="1:8" ht="15.6" x14ac:dyDescent="0.3">
      <c r="A25" s="32"/>
      <c r="B25" s="33"/>
      <c r="C25" s="33"/>
      <c r="D25" s="33"/>
      <c r="E25" s="33"/>
      <c r="F25" s="65"/>
      <c r="G25" s="65"/>
      <c r="H25" s="65"/>
    </row>
    <row r="26" spans="1:8" ht="26.4" x14ac:dyDescent="0.3">
      <c r="A26" s="22"/>
      <c r="B26" s="23"/>
      <c r="C26" s="23"/>
      <c r="D26" s="24"/>
      <c r="E26" s="25"/>
      <c r="F26" s="63" t="s">
        <v>109</v>
      </c>
      <c r="G26" s="63" t="s">
        <v>152</v>
      </c>
      <c r="H26" s="63" t="s">
        <v>153</v>
      </c>
    </row>
    <row r="27" spans="1:8" ht="15" customHeight="1" x14ac:dyDescent="0.3">
      <c r="A27" s="132" t="s">
        <v>52</v>
      </c>
      <c r="B27" s="133"/>
      <c r="C27" s="133"/>
      <c r="D27" s="133"/>
      <c r="E27" s="134"/>
      <c r="F27" s="66"/>
      <c r="G27" s="66"/>
      <c r="H27" s="74"/>
    </row>
    <row r="28" spans="1:8" ht="15" customHeight="1" x14ac:dyDescent="0.3">
      <c r="A28" s="129" t="s">
        <v>53</v>
      </c>
      <c r="B28" s="124"/>
      <c r="C28" s="124"/>
      <c r="D28" s="124"/>
      <c r="E28" s="124"/>
      <c r="F28" s="75">
        <f t="shared" ref="F28:H28" si="7">F22+F27</f>
        <v>-9600</v>
      </c>
      <c r="G28" s="75">
        <f t="shared" si="7"/>
        <v>-9600</v>
      </c>
      <c r="H28" s="75">
        <f t="shared" si="7"/>
        <v>0</v>
      </c>
    </row>
    <row r="29" spans="1:8" ht="45" customHeight="1" x14ac:dyDescent="0.3">
      <c r="A29" s="123" t="s">
        <v>54</v>
      </c>
      <c r="B29" s="135"/>
      <c r="C29" s="135"/>
      <c r="D29" s="135"/>
      <c r="E29" s="136"/>
      <c r="F29" s="67">
        <f t="shared" ref="F29:H29" si="8">F14+F21+F27-F28</f>
        <v>0</v>
      </c>
      <c r="G29" s="67">
        <f t="shared" si="8"/>
        <v>0</v>
      </c>
      <c r="H29" s="75">
        <f t="shared" si="8"/>
        <v>0</v>
      </c>
    </row>
    <row r="30" spans="1:8" ht="15.6" x14ac:dyDescent="0.3">
      <c r="A30" s="35"/>
      <c r="B30" s="36"/>
      <c r="C30" s="36"/>
      <c r="D30" s="36"/>
      <c r="E30" s="36"/>
      <c r="F30" s="68"/>
      <c r="G30" s="68"/>
      <c r="H30" s="68"/>
    </row>
    <row r="31" spans="1:8" ht="15.6" x14ac:dyDescent="0.3">
      <c r="A31" s="137" t="s">
        <v>48</v>
      </c>
      <c r="B31" s="137"/>
      <c r="C31" s="137"/>
      <c r="D31" s="137"/>
      <c r="E31" s="137"/>
      <c r="F31" s="137"/>
      <c r="G31" s="137"/>
      <c r="H31" s="137"/>
    </row>
    <row r="32" spans="1:8" ht="17.399999999999999" x14ac:dyDescent="0.3">
      <c r="A32" s="37"/>
      <c r="B32" s="38"/>
      <c r="C32" s="38"/>
      <c r="D32" s="38"/>
      <c r="E32" s="38"/>
      <c r="F32" s="71"/>
      <c r="G32" s="71"/>
      <c r="H32" s="71"/>
    </row>
    <row r="33" spans="1:8" ht="26.4" x14ac:dyDescent="0.3">
      <c r="A33" s="39"/>
      <c r="B33" s="40"/>
      <c r="C33" s="40"/>
      <c r="D33" s="41"/>
      <c r="E33" s="42"/>
      <c r="F33" s="63" t="s">
        <v>109</v>
      </c>
      <c r="G33" s="63" t="s">
        <v>152</v>
      </c>
      <c r="H33" s="63" t="s">
        <v>153</v>
      </c>
    </row>
    <row r="34" spans="1:8" x14ac:dyDescent="0.3">
      <c r="A34" s="132" t="s">
        <v>52</v>
      </c>
      <c r="B34" s="133"/>
      <c r="C34" s="133"/>
      <c r="D34" s="133"/>
      <c r="E34" s="134"/>
      <c r="F34" s="66">
        <v>0</v>
      </c>
      <c r="G34" s="66">
        <f>F37</f>
        <v>0</v>
      </c>
      <c r="H34" s="74">
        <f>G37</f>
        <v>0</v>
      </c>
    </row>
    <row r="35" spans="1:8" ht="28.5" customHeight="1" x14ac:dyDescent="0.3">
      <c r="A35" s="132" t="s">
        <v>55</v>
      </c>
      <c r="B35" s="133"/>
      <c r="C35" s="133"/>
      <c r="D35" s="133"/>
      <c r="E35" s="134"/>
      <c r="F35" s="66">
        <v>0</v>
      </c>
      <c r="G35" s="66">
        <v>0</v>
      </c>
      <c r="H35" s="74">
        <v>0</v>
      </c>
    </row>
    <row r="36" spans="1:8" x14ac:dyDescent="0.3">
      <c r="A36" s="132" t="s">
        <v>56</v>
      </c>
      <c r="B36" s="138"/>
      <c r="C36" s="138"/>
      <c r="D36" s="138"/>
      <c r="E36" s="139"/>
      <c r="F36" s="66">
        <v>0</v>
      </c>
      <c r="G36" s="66">
        <v>0</v>
      </c>
      <c r="H36" s="74">
        <v>0</v>
      </c>
    </row>
    <row r="37" spans="1:8" ht="15" customHeight="1" x14ac:dyDescent="0.3">
      <c r="A37" s="129" t="s">
        <v>53</v>
      </c>
      <c r="B37" s="124"/>
      <c r="C37" s="124"/>
      <c r="D37" s="124"/>
      <c r="E37" s="124"/>
      <c r="F37" s="69">
        <f t="shared" ref="F37:H37" si="9">F34-F35+F36</f>
        <v>0</v>
      </c>
      <c r="G37" s="69">
        <f t="shared" si="9"/>
        <v>0</v>
      </c>
      <c r="H37" s="76">
        <f t="shared" si="9"/>
        <v>0</v>
      </c>
    </row>
    <row r="38" spans="1:8" ht="17.25" customHeight="1" x14ac:dyDescent="0.3"/>
    <row r="39" spans="1:8" x14ac:dyDescent="0.3">
      <c r="A39" s="130"/>
      <c r="B39" s="131"/>
      <c r="C39" s="131"/>
      <c r="D39" s="131"/>
      <c r="E39" s="131"/>
      <c r="F39" s="131"/>
      <c r="G39" s="131"/>
      <c r="H39" s="131"/>
    </row>
    <row r="40" spans="1:8" ht="9" customHeight="1" x14ac:dyDescent="0.3"/>
  </sheetData>
  <mergeCells count="24"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6:E36"/>
    <mergeCell ref="A37:E37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zoomScale="99" zoomScaleNormal="99" workbookViewId="0">
      <selection sqref="A1:F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25.33203125" customWidth="1"/>
    <col min="4" max="6" width="25.33203125" style="55" customWidth="1"/>
  </cols>
  <sheetData>
    <row r="1" spans="1:6" ht="42" customHeight="1" x14ac:dyDescent="0.3">
      <c r="A1" s="120" t="s">
        <v>158</v>
      </c>
      <c r="B1" s="120"/>
      <c r="C1" s="120"/>
      <c r="D1" s="120"/>
      <c r="E1" s="120"/>
      <c r="F1" s="120"/>
    </row>
    <row r="2" spans="1:6" ht="10.5" customHeight="1" x14ac:dyDescent="0.3">
      <c r="A2" s="3"/>
      <c r="B2" s="3"/>
      <c r="C2" s="3"/>
      <c r="D2" s="53"/>
      <c r="E2" s="53"/>
      <c r="F2" s="53"/>
    </row>
    <row r="3" spans="1:6" ht="9" customHeight="1" x14ac:dyDescent="0.3">
      <c r="A3" s="120"/>
      <c r="B3" s="120"/>
      <c r="C3" s="120"/>
      <c r="D3" s="120"/>
      <c r="E3" s="120"/>
      <c r="F3" s="120"/>
    </row>
    <row r="4" spans="1:6" ht="17.399999999999999" x14ac:dyDescent="0.3">
      <c r="A4" s="3"/>
      <c r="B4" s="3"/>
      <c r="C4" s="3"/>
      <c r="D4" s="53"/>
      <c r="E4" s="56"/>
      <c r="F4" s="56"/>
    </row>
    <row r="5" spans="1:6" ht="18" customHeight="1" x14ac:dyDescent="0.3">
      <c r="A5" s="120" t="s">
        <v>4</v>
      </c>
      <c r="B5" s="120"/>
      <c r="C5" s="120"/>
      <c r="D5" s="120"/>
      <c r="E5" s="120"/>
      <c r="F5" s="120"/>
    </row>
    <row r="6" spans="1:6" ht="17.399999999999999" x14ac:dyDescent="0.3">
      <c r="A6" s="3"/>
      <c r="B6" s="3"/>
      <c r="C6" s="3"/>
      <c r="D6" s="53"/>
      <c r="E6" s="56"/>
      <c r="F6" s="56"/>
    </row>
    <row r="7" spans="1:6" ht="15.75" customHeight="1" x14ac:dyDescent="0.3">
      <c r="A7" s="120" t="s">
        <v>130</v>
      </c>
      <c r="B7" s="120"/>
      <c r="C7" s="120"/>
      <c r="D7" s="120"/>
      <c r="E7" s="120"/>
      <c r="F7" s="120"/>
    </row>
    <row r="8" spans="1:6" ht="17.399999999999999" x14ac:dyDescent="0.3">
      <c r="A8" s="3"/>
      <c r="B8" s="3"/>
      <c r="C8" s="3"/>
      <c r="D8" s="53"/>
      <c r="E8" s="56"/>
      <c r="F8" s="56"/>
    </row>
    <row r="9" spans="1:6" ht="26.4" x14ac:dyDescent="0.3">
      <c r="A9" s="15" t="s">
        <v>5</v>
      </c>
      <c r="B9" s="14" t="s">
        <v>6</v>
      </c>
      <c r="C9" s="14" t="s">
        <v>3</v>
      </c>
      <c r="D9" s="54" t="s">
        <v>110</v>
      </c>
      <c r="E9" s="63" t="s">
        <v>152</v>
      </c>
      <c r="F9" s="63" t="s">
        <v>153</v>
      </c>
    </row>
    <row r="10" spans="1:6" x14ac:dyDescent="0.3">
      <c r="A10" s="28"/>
      <c r="B10" s="29"/>
      <c r="C10" s="27" t="s">
        <v>0</v>
      </c>
      <c r="D10" s="105">
        <f t="shared" ref="D10:E10" si="0">D11+D18</f>
        <v>2428062.37</v>
      </c>
      <c r="E10" s="105">
        <f t="shared" si="0"/>
        <v>2614469.5799999996</v>
      </c>
      <c r="F10" s="105">
        <f>E10-D10</f>
        <v>186407.2099999995</v>
      </c>
    </row>
    <row r="11" spans="1:6" s="61" customFormat="1" ht="15.75" customHeight="1" x14ac:dyDescent="0.3">
      <c r="A11" s="8">
        <v>6</v>
      </c>
      <c r="B11" s="8"/>
      <c r="C11" s="8" t="s">
        <v>7</v>
      </c>
      <c r="D11" s="97">
        <f>D12+D14+D16+D13+D15</f>
        <v>2427762.37</v>
      </c>
      <c r="E11" s="97">
        <f t="shared" ref="E11" si="1">E12+E14+E16+E13+E15</f>
        <v>2614369.5799999996</v>
      </c>
      <c r="F11" s="105">
        <f t="shared" ref="F11:F22" si="2">E11-D11</f>
        <v>186607.2099999995</v>
      </c>
    </row>
    <row r="12" spans="1:6" ht="39.6" x14ac:dyDescent="0.3">
      <c r="A12" s="8"/>
      <c r="B12" s="12">
        <v>63</v>
      </c>
      <c r="C12" s="12" t="s">
        <v>26</v>
      </c>
      <c r="D12" s="102">
        <v>2255729</v>
      </c>
      <c r="E12" s="102">
        <v>2418817.0099999998</v>
      </c>
      <c r="F12" s="105">
        <f t="shared" si="2"/>
        <v>163088.00999999978</v>
      </c>
    </row>
    <row r="13" spans="1:6" x14ac:dyDescent="0.3">
      <c r="A13" s="8"/>
      <c r="B13" s="12">
        <v>64</v>
      </c>
      <c r="C13" s="60" t="s">
        <v>92</v>
      </c>
      <c r="D13" s="102">
        <v>0</v>
      </c>
      <c r="E13" s="102">
        <v>0</v>
      </c>
      <c r="F13" s="105">
        <f t="shared" si="2"/>
        <v>0</v>
      </c>
    </row>
    <row r="14" spans="1:6" ht="45.6" x14ac:dyDescent="0.3">
      <c r="A14" s="9"/>
      <c r="B14" s="60">
        <v>65</v>
      </c>
      <c r="C14" s="58" t="s">
        <v>90</v>
      </c>
      <c r="D14" s="102">
        <v>43100</v>
      </c>
      <c r="E14" s="102">
        <v>43100</v>
      </c>
      <c r="F14" s="105">
        <f t="shared" si="2"/>
        <v>0</v>
      </c>
    </row>
    <row r="15" spans="1:6" ht="54.75" customHeight="1" x14ac:dyDescent="0.3">
      <c r="A15" s="9"/>
      <c r="B15" s="60">
        <v>66</v>
      </c>
      <c r="C15" s="58" t="s">
        <v>93</v>
      </c>
      <c r="D15" s="102">
        <v>14300</v>
      </c>
      <c r="E15" s="102">
        <v>23300</v>
      </c>
      <c r="F15" s="105">
        <f t="shared" si="2"/>
        <v>9000</v>
      </c>
    </row>
    <row r="16" spans="1:6" ht="39.6" x14ac:dyDescent="0.3">
      <c r="A16" s="9"/>
      <c r="B16" s="9">
        <v>67</v>
      </c>
      <c r="C16" s="59" t="s">
        <v>27</v>
      </c>
      <c r="D16" s="102">
        <v>114633.37</v>
      </c>
      <c r="E16" s="102">
        <v>129152.57</v>
      </c>
      <c r="F16" s="105">
        <f t="shared" si="2"/>
        <v>14519.200000000012</v>
      </c>
    </row>
    <row r="17" spans="1:6" ht="26.4" x14ac:dyDescent="0.3">
      <c r="A17" s="9"/>
      <c r="B17" s="9">
        <v>68</v>
      </c>
      <c r="C17" s="59" t="s">
        <v>150</v>
      </c>
      <c r="D17" s="102">
        <v>0</v>
      </c>
      <c r="E17" s="102">
        <v>0</v>
      </c>
      <c r="F17" s="105">
        <f t="shared" si="2"/>
        <v>0</v>
      </c>
    </row>
    <row r="18" spans="1:6" s="61" customFormat="1" ht="26.4" x14ac:dyDescent="0.3">
      <c r="A18" s="11">
        <v>7</v>
      </c>
      <c r="B18" s="11"/>
      <c r="C18" s="18" t="s">
        <v>8</v>
      </c>
      <c r="D18" s="97">
        <f>D19</f>
        <v>300</v>
      </c>
      <c r="E18" s="97">
        <f t="shared" ref="E18" si="3">E19</f>
        <v>100</v>
      </c>
      <c r="F18" s="105">
        <f t="shared" si="2"/>
        <v>-200</v>
      </c>
    </row>
    <row r="19" spans="1:6" ht="39.6" x14ac:dyDescent="0.3">
      <c r="A19" s="12"/>
      <c r="B19" s="12">
        <v>72</v>
      </c>
      <c r="C19" s="19" t="s">
        <v>25</v>
      </c>
      <c r="D19" s="102">
        <v>300</v>
      </c>
      <c r="E19" s="102">
        <v>100</v>
      </c>
      <c r="F19" s="105">
        <f t="shared" si="2"/>
        <v>-200</v>
      </c>
    </row>
    <row r="20" spans="1:6" s="61" customFormat="1" x14ac:dyDescent="0.3">
      <c r="A20" s="11">
        <v>9</v>
      </c>
      <c r="B20" s="11"/>
      <c r="C20" s="8" t="s">
        <v>64</v>
      </c>
      <c r="D20" s="97">
        <f>D21</f>
        <v>9600</v>
      </c>
      <c r="E20" s="97">
        <f t="shared" ref="E20" si="4">E21</f>
        <v>9600</v>
      </c>
      <c r="F20" s="105">
        <f t="shared" si="2"/>
        <v>0</v>
      </c>
    </row>
    <row r="21" spans="1:6" x14ac:dyDescent="0.3">
      <c r="A21" s="12"/>
      <c r="B21" s="12">
        <v>92</v>
      </c>
      <c r="C21" s="59" t="s">
        <v>91</v>
      </c>
      <c r="D21" s="102">
        <v>9600</v>
      </c>
      <c r="E21" s="102">
        <v>9600</v>
      </c>
      <c r="F21" s="105">
        <f t="shared" si="2"/>
        <v>0</v>
      </c>
    </row>
    <row r="22" spans="1:6" x14ac:dyDescent="0.3">
      <c r="A22" s="12"/>
      <c r="B22" s="12" t="s">
        <v>88</v>
      </c>
      <c r="C22" s="82" t="s">
        <v>0</v>
      </c>
      <c r="D22" s="106">
        <f t="shared" ref="D22:E22" si="5">D21+D10</f>
        <v>2437662.37</v>
      </c>
      <c r="E22" s="106">
        <f t="shared" si="5"/>
        <v>2624069.5799999996</v>
      </c>
      <c r="F22" s="105">
        <f t="shared" si="2"/>
        <v>186407.2099999995</v>
      </c>
    </row>
    <row r="23" spans="1:6" ht="27" customHeight="1" x14ac:dyDescent="0.3">
      <c r="A23" s="120"/>
      <c r="B23" s="140"/>
      <c r="C23" s="140"/>
      <c r="D23" s="140"/>
      <c r="E23" s="140"/>
      <c r="F23" s="140"/>
    </row>
    <row r="24" spans="1:6" ht="17.399999999999999" x14ac:dyDescent="0.3">
      <c r="A24" s="3"/>
      <c r="B24" s="3"/>
      <c r="C24" s="3"/>
      <c r="D24" s="53"/>
      <c r="E24" s="56"/>
      <c r="F24" s="56"/>
    </row>
    <row r="25" spans="1:6" ht="26.4" x14ac:dyDescent="0.3">
      <c r="A25" s="15" t="s">
        <v>5</v>
      </c>
      <c r="B25" s="14" t="s">
        <v>6</v>
      </c>
      <c r="C25" s="14" t="s">
        <v>9</v>
      </c>
      <c r="D25" s="54" t="s">
        <v>110</v>
      </c>
      <c r="E25" s="63" t="s">
        <v>152</v>
      </c>
      <c r="F25" s="63" t="s">
        <v>153</v>
      </c>
    </row>
    <row r="26" spans="1:6" x14ac:dyDescent="0.3">
      <c r="A26" s="28"/>
      <c r="B26" s="29"/>
      <c r="C26" s="27" t="s">
        <v>1</v>
      </c>
      <c r="D26" s="105">
        <f>D27+D33</f>
        <v>2437662.37</v>
      </c>
      <c r="E26" s="105">
        <f t="shared" ref="E26" si="6">E27+E33</f>
        <v>2624069.58</v>
      </c>
      <c r="F26" s="105">
        <f>E26-D26</f>
        <v>186407.20999999996</v>
      </c>
    </row>
    <row r="27" spans="1:6" s="61" customFormat="1" ht="15.75" customHeight="1" x14ac:dyDescent="0.3">
      <c r="A27" s="8">
        <v>3</v>
      </c>
      <c r="B27" s="8"/>
      <c r="C27" s="8" t="s">
        <v>10</v>
      </c>
      <c r="D27" s="112">
        <f>D28+D29+D30+D31+D32</f>
        <v>2356173.37</v>
      </c>
      <c r="E27" s="112">
        <f t="shared" ref="E27" si="7">E28+E29+E30+E31+E32</f>
        <v>2541480.58</v>
      </c>
      <c r="F27" s="105">
        <f t="shared" ref="F27:F37" si="8">E27-D27</f>
        <v>185307.20999999996</v>
      </c>
    </row>
    <row r="28" spans="1:6" ht="15.75" customHeight="1" x14ac:dyDescent="0.3">
      <c r="A28" s="8"/>
      <c r="B28" s="12">
        <v>31</v>
      </c>
      <c r="C28" s="12" t="s">
        <v>11</v>
      </c>
      <c r="D28" s="102">
        <v>1922969.8</v>
      </c>
      <c r="E28" s="102">
        <v>2079724.82</v>
      </c>
      <c r="F28" s="105">
        <f t="shared" si="8"/>
        <v>156755.02000000002</v>
      </c>
    </row>
    <row r="29" spans="1:6" x14ac:dyDescent="0.3">
      <c r="A29" s="9"/>
      <c r="B29" s="9">
        <v>32</v>
      </c>
      <c r="C29" s="9" t="s">
        <v>20</v>
      </c>
      <c r="D29" s="102">
        <v>365802.57</v>
      </c>
      <c r="E29" s="102">
        <v>394554.76</v>
      </c>
      <c r="F29" s="105">
        <f t="shared" si="8"/>
        <v>28752.190000000002</v>
      </c>
    </row>
    <row r="30" spans="1:6" x14ac:dyDescent="0.3">
      <c r="A30" s="9"/>
      <c r="B30" s="60">
        <v>34</v>
      </c>
      <c r="C30" s="60" t="s">
        <v>63</v>
      </c>
      <c r="D30" s="102">
        <v>1201</v>
      </c>
      <c r="E30" s="102">
        <v>1001</v>
      </c>
      <c r="F30" s="105">
        <f t="shared" si="8"/>
        <v>-200</v>
      </c>
    </row>
    <row r="31" spans="1:6" x14ac:dyDescent="0.3">
      <c r="A31" s="9"/>
      <c r="B31" s="60">
        <v>37</v>
      </c>
      <c r="C31" s="60" t="s">
        <v>83</v>
      </c>
      <c r="D31" s="102">
        <v>65100</v>
      </c>
      <c r="E31" s="102">
        <v>65100</v>
      </c>
      <c r="F31" s="105">
        <f t="shared" si="8"/>
        <v>0</v>
      </c>
    </row>
    <row r="32" spans="1:6" x14ac:dyDescent="0.3">
      <c r="A32" s="9"/>
      <c r="B32" s="60">
        <v>38</v>
      </c>
      <c r="C32" s="60" t="s">
        <v>78</v>
      </c>
      <c r="D32" s="102">
        <v>1100</v>
      </c>
      <c r="E32" s="102">
        <v>1100</v>
      </c>
      <c r="F32" s="105">
        <f t="shared" si="8"/>
        <v>0</v>
      </c>
    </row>
    <row r="33" spans="1:6" ht="26.4" x14ac:dyDescent="0.3">
      <c r="A33" s="11">
        <v>4</v>
      </c>
      <c r="B33" s="11"/>
      <c r="C33" s="18" t="s">
        <v>12</v>
      </c>
      <c r="D33" s="102">
        <f>D34</f>
        <v>81489</v>
      </c>
      <c r="E33" s="102">
        <f t="shared" ref="E33" si="9">E34</f>
        <v>82589</v>
      </c>
      <c r="F33" s="105">
        <f t="shared" si="8"/>
        <v>1100</v>
      </c>
    </row>
    <row r="34" spans="1:6" ht="39.6" x14ac:dyDescent="0.3">
      <c r="A34" s="12"/>
      <c r="B34" s="12">
        <v>42</v>
      </c>
      <c r="C34" s="18" t="s">
        <v>28</v>
      </c>
      <c r="D34" s="102">
        <v>81489</v>
      </c>
      <c r="E34" s="102">
        <v>82589</v>
      </c>
      <c r="F34" s="105">
        <f t="shared" si="8"/>
        <v>1100</v>
      </c>
    </row>
    <row r="35" spans="1:6" x14ac:dyDescent="0.3">
      <c r="A35" s="11">
        <v>9</v>
      </c>
      <c r="B35" s="11"/>
      <c r="C35" s="8" t="s">
        <v>64</v>
      </c>
      <c r="D35" s="97">
        <f>D36</f>
        <v>0</v>
      </c>
      <c r="E35" s="97">
        <f t="shared" ref="E35" si="10">E36</f>
        <v>0</v>
      </c>
      <c r="F35" s="105">
        <f t="shared" si="8"/>
        <v>0</v>
      </c>
    </row>
    <row r="36" spans="1:6" x14ac:dyDescent="0.3">
      <c r="A36" s="12"/>
      <c r="B36" s="12">
        <v>92</v>
      </c>
      <c r="C36" s="59" t="s">
        <v>91</v>
      </c>
      <c r="D36" s="102"/>
      <c r="E36" s="102"/>
      <c r="F36" s="105">
        <f t="shared" si="8"/>
        <v>0</v>
      </c>
    </row>
    <row r="37" spans="1:6" x14ac:dyDescent="0.3">
      <c r="A37" s="12"/>
      <c r="B37" s="12" t="s">
        <v>88</v>
      </c>
      <c r="C37" s="82" t="s">
        <v>151</v>
      </c>
      <c r="D37" s="106">
        <f t="shared" ref="D37:E37" si="11">D35+D26</f>
        <v>2437662.37</v>
      </c>
      <c r="E37" s="106">
        <f t="shared" si="11"/>
        <v>2624069.58</v>
      </c>
      <c r="F37" s="105">
        <f t="shared" si="8"/>
        <v>186407.20999999996</v>
      </c>
    </row>
  </sheetData>
  <mergeCells count="5">
    <mergeCell ref="A23:F23"/>
    <mergeCell ref="A1:F1"/>
    <mergeCell ref="A3:F3"/>
    <mergeCell ref="A5:F5"/>
    <mergeCell ref="A7:F7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8"/>
  <sheetViews>
    <sheetView zoomScale="137" workbookViewId="0">
      <selection sqref="A1:D1"/>
    </sheetView>
  </sheetViews>
  <sheetFormatPr defaultRowHeight="14.4" x14ac:dyDescent="0.3"/>
  <cols>
    <col min="1" max="1" width="29.88671875" customWidth="1"/>
    <col min="2" max="4" width="25.33203125" style="55" customWidth="1"/>
  </cols>
  <sheetData>
    <row r="1" spans="1:4" ht="42" customHeight="1" x14ac:dyDescent="0.3">
      <c r="A1" s="120" t="s">
        <v>159</v>
      </c>
      <c r="B1" s="120"/>
      <c r="C1" s="120"/>
      <c r="D1" s="120"/>
    </row>
    <row r="2" spans="1:4" ht="10.5" customHeight="1" x14ac:dyDescent="0.3">
      <c r="A2" s="3"/>
      <c r="B2" s="53"/>
      <c r="C2" s="53"/>
      <c r="D2" s="53"/>
    </row>
    <row r="3" spans="1:4" ht="15.75" hidden="1" customHeight="1" x14ac:dyDescent="0.3">
      <c r="A3" s="120"/>
      <c r="B3" s="120"/>
      <c r="C3" s="120"/>
      <c r="D3" s="120"/>
    </row>
    <row r="4" spans="1:4" ht="1.5" customHeight="1" x14ac:dyDescent="0.3">
      <c r="B4" s="53"/>
      <c r="C4" s="56"/>
      <c r="D4" s="56"/>
    </row>
    <row r="5" spans="1:4" ht="18" customHeight="1" x14ac:dyDescent="0.3">
      <c r="A5" s="120" t="s">
        <v>4</v>
      </c>
      <c r="B5" s="120"/>
      <c r="C5" s="120"/>
      <c r="D5" s="120"/>
    </row>
    <row r="6" spans="1:4" ht="17.399999999999999" x14ac:dyDescent="0.3">
      <c r="A6" s="3"/>
      <c r="B6" s="53"/>
      <c r="C6" s="56"/>
      <c r="D6" s="56"/>
    </row>
    <row r="7" spans="1:4" ht="15.75" customHeight="1" x14ac:dyDescent="0.3">
      <c r="A7" s="120" t="s">
        <v>131</v>
      </c>
      <c r="B7" s="120"/>
      <c r="C7" s="120"/>
      <c r="D7" s="120"/>
    </row>
    <row r="8" spans="1:4" ht="17.399999999999999" x14ac:dyDescent="0.3">
      <c r="A8" s="3"/>
      <c r="B8" s="53"/>
      <c r="C8" s="56"/>
      <c r="D8" s="56"/>
    </row>
    <row r="9" spans="1:4" ht="26.4" x14ac:dyDescent="0.3">
      <c r="A9" s="15" t="s">
        <v>37</v>
      </c>
      <c r="B9" s="54" t="s">
        <v>110</v>
      </c>
      <c r="C9" s="63" t="s">
        <v>152</v>
      </c>
      <c r="D9" s="63" t="s">
        <v>153</v>
      </c>
    </row>
    <row r="10" spans="1:4" ht="23.25" customHeight="1" x14ac:dyDescent="0.3">
      <c r="A10" s="30" t="s">
        <v>0</v>
      </c>
      <c r="B10" s="111">
        <f>B11+B17+B19+B21+B23+B29+B14</f>
        <v>2428062.37</v>
      </c>
      <c r="C10" s="111">
        <f>C11+C17+C19+C21+C23+C27+C29+C14</f>
        <v>2614469.5799999996</v>
      </c>
      <c r="D10" s="111">
        <f>C10-B10</f>
        <v>186407.2099999995</v>
      </c>
    </row>
    <row r="11" spans="1:4" s="61" customFormat="1" x14ac:dyDescent="0.3">
      <c r="A11" s="18" t="s">
        <v>40</v>
      </c>
      <c r="B11" s="97">
        <f t="shared" ref="B11:C11" si="0">B12+B13</f>
        <v>93168.920000000013</v>
      </c>
      <c r="C11" s="97">
        <f t="shared" si="0"/>
        <v>106487.29000000001</v>
      </c>
      <c r="D11" s="111">
        <f t="shared" ref="D11:D30" si="1">C11-B11</f>
        <v>13318.369999999995</v>
      </c>
    </row>
    <row r="12" spans="1:4" x14ac:dyDescent="0.3">
      <c r="A12" s="9" t="s">
        <v>95</v>
      </c>
      <c r="B12" s="102">
        <v>24083.040000000001</v>
      </c>
      <c r="C12" s="102">
        <v>26665.88</v>
      </c>
      <c r="D12" s="111">
        <f t="shared" si="1"/>
        <v>2582.84</v>
      </c>
    </row>
    <row r="13" spans="1:4" x14ac:dyDescent="0.3">
      <c r="A13" s="9" t="s">
        <v>96</v>
      </c>
      <c r="B13" s="102">
        <v>69085.88</v>
      </c>
      <c r="C13" s="102">
        <v>79821.41</v>
      </c>
      <c r="D13" s="111">
        <f t="shared" si="1"/>
        <v>10735.529999999999</v>
      </c>
    </row>
    <row r="14" spans="1:4" s="61" customFormat="1" x14ac:dyDescent="0.3">
      <c r="A14" s="78" t="s">
        <v>111</v>
      </c>
      <c r="B14" s="97">
        <f t="shared" ref="B14:C14" si="2">B16+B15</f>
        <v>21464.449999999997</v>
      </c>
      <c r="C14" s="97">
        <f t="shared" si="2"/>
        <v>22665.280000000002</v>
      </c>
      <c r="D14" s="111">
        <f t="shared" si="1"/>
        <v>1200.8300000000054</v>
      </c>
    </row>
    <row r="15" spans="1:4" s="61" customFormat="1" x14ac:dyDescent="0.3">
      <c r="A15" s="60" t="s">
        <v>118</v>
      </c>
      <c r="B15" s="112">
        <v>3219.67</v>
      </c>
      <c r="C15" s="112">
        <v>3399.79</v>
      </c>
      <c r="D15" s="111">
        <f t="shared" si="1"/>
        <v>180.11999999999989</v>
      </c>
    </row>
    <row r="16" spans="1:4" x14ac:dyDescent="0.3">
      <c r="A16" s="9" t="s">
        <v>103</v>
      </c>
      <c r="B16" s="102">
        <v>18244.78</v>
      </c>
      <c r="C16" s="102">
        <v>19265.490000000002</v>
      </c>
      <c r="D16" s="111">
        <f t="shared" si="1"/>
        <v>1020.7100000000028</v>
      </c>
    </row>
    <row r="17" spans="1:4" s="61" customFormat="1" x14ac:dyDescent="0.3">
      <c r="A17" s="78" t="s">
        <v>94</v>
      </c>
      <c r="B17" s="106">
        <f t="shared" ref="B17:C17" si="3">B18</f>
        <v>1300</v>
      </c>
      <c r="C17" s="106">
        <f t="shared" si="3"/>
        <v>0</v>
      </c>
      <c r="D17" s="111">
        <f t="shared" si="1"/>
        <v>-1300</v>
      </c>
    </row>
    <row r="18" spans="1:4" x14ac:dyDescent="0.3">
      <c r="A18" s="79" t="s">
        <v>97</v>
      </c>
      <c r="B18" s="102">
        <v>1300</v>
      </c>
      <c r="C18" s="102">
        <v>0</v>
      </c>
      <c r="D18" s="111">
        <f t="shared" si="1"/>
        <v>-1300</v>
      </c>
    </row>
    <row r="19" spans="1:4" s="61" customFormat="1" x14ac:dyDescent="0.3">
      <c r="A19" s="78" t="s">
        <v>42</v>
      </c>
      <c r="B19" s="106">
        <f t="shared" ref="B19:C19" si="4">B20</f>
        <v>13000</v>
      </c>
      <c r="C19" s="106">
        <f t="shared" si="4"/>
        <v>13000</v>
      </c>
      <c r="D19" s="111">
        <f t="shared" si="1"/>
        <v>0</v>
      </c>
    </row>
    <row r="20" spans="1:4" x14ac:dyDescent="0.3">
      <c r="A20" s="9" t="s">
        <v>104</v>
      </c>
      <c r="B20" s="102">
        <v>13000</v>
      </c>
      <c r="C20" s="102">
        <v>13000</v>
      </c>
      <c r="D20" s="111">
        <f t="shared" si="1"/>
        <v>0</v>
      </c>
    </row>
    <row r="21" spans="1:4" s="61" customFormat="1" x14ac:dyDescent="0.3">
      <c r="A21" s="8" t="s">
        <v>39</v>
      </c>
      <c r="B21" s="106">
        <f t="shared" ref="B21:C21" si="5">B22</f>
        <v>43100</v>
      </c>
      <c r="C21" s="106">
        <f t="shared" si="5"/>
        <v>43100</v>
      </c>
      <c r="D21" s="111">
        <f t="shared" si="1"/>
        <v>0</v>
      </c>
    </row>
    <row r="22" spans="1:4" x14ac:dyDescent="0.3">
      <c r="A22" s="80" t="s">
        <v>98</v>
      </c>
      <c r="B22" s="102">
        <v>43100</v>
      </c>
      <c r="C22" s="102">
        <v>43100</v>
      </c>
      <c r="D22" s="111">
        <f t="shared" si="1"/>
        <v>0</v>
      </c>
    </row>
    <row r="23" spans="1:4" s="61" customFormat="1" x14ac:dyDescent="0.3">
      <c r="A23" s="8" t="s">
        <v>38</v>
      </c>
      <c r="B23" s="97">
        <f>B24+B25+B26</f>
        <v>2255729</v>
      </c>
      <c r="C23" s="97">
        <f t="shared" ref="C23" si="6">C24+C25+C26</f>
        <v>2418817.0099999998</v>
      </c>
      <c r="D23" s="111">
        <f t="shared" si="1"/>
        <v>163088.00999999978</v>
      </c>
    </row>
    <row r="24" spans="1:4" x14ac:dyDescent="0.3">
      <c r="A24" s="80" t="s">
        <v>99</v>
      </c>
      <c r="B24" s="102">
        <v>2154879</v>
      </c>
      <c r="C24" s="102">
        <v>2317967.0099999998</v>
      </c>
      <c r="D24" s="111">
        <f t="shared" si="1"/>
        <v>163088.00999999978</v>
      </c>
    </row>
    <row r="25" spans="1:4" x14ac:dyDescent="0.3">
      <c r="A25" s="77" t="s">
        <v>100</v>
      </c>
      <c r="B25" s="102">
        <v>42100</v>
      </c>
      <c r="C25" s="102">
        <v>42100</v>
      </c>
      <c r="D25" s="111">
        <f t="shared" si="1"/>
        <v>0</v>
      </c>
    </row>
    <row r="26" spans="1:4" x14ac:dyDescent="0.3">
      <c r="A26" s="77" t="s">
        <v>105</v>
      </c>
      <c r="B26" s="102">
        <v>58750</v>
      </c>
      <c r="C26" s="102">
        <v>58750</v>
      </c>
      <c r="D26" s="111">
        <f t="shared" si="1"/>
        <v>0</v>
      </c>
    </row>
    <row r="27" spans="1:4" s="61" customFormat="1" x14ac:dyDescent="0.3">
      <c r="A27" s="78" t="s">
        <v>132</v>
      </c>
      <c r="B27" s="106">
        <f t="shared" ref="B27" si="7">B28</f>
        <v>1300</v>
      </c>
      <c r="C27" s="106">
        <f t="shared" ref="C27" si="8">C28</f>
        <v>10300</v>
      </c>
      <c r="D27" s="111">
        <f t="shared" si="1"/>
        <v>9000</v>
      </c>
    </row>
    <row r="28" spans="1:4" x14ac:dyDescent="0.3">
      <c r="A28" s="86" t="s">
        <v>133</v>
      </c>
      <c r="B28" s="98">
        <v>1300</v>
      </c>
      <c r="C28" s="98">
        <v>10300</v>
      </c>
      <c r="D28" s="111">
        <f t="shared" si="1"/>
        <v>9000</v>
      </c>
    </row>
    <row r="29" spans="1:4" s="61" customFormat="1" ht="26.4" x14ac:dyDescent="0.3">
      <c r="A29" s="30" t="s">
        <v>101</v>
      </c>
      <c r="B29" s="106">
        <f t="shared" ref="B29:C29" si="9">B30</f>
        <v>300</v>
      </c>
      <c r="C29" s="106">
        <f t="shared" si="9"/>
        <v>100</v>
      </c>
      <c r="D29" s="111">
        <f t="shared" si="1"/>
        <v>-200</v>
      </c>
    </row>
    <row r="30" spans="1:4" ht="26.4" x14ac:dyDescent="0.3">
      <c r="A30" s="80" t="s">
        <v>102</v>
      </c>
      <c r="B30" s="102">
        <v>300</v>
      </c>
      <c r="C30" s="102">
        <v>100</v>
      </c>
      <c r="D30" s="111">
        <f t="shared" si="1"/>
        <v>-200</v>
      </c>
    </row>
    <row r="31" spans="1:4" x14ac:dyDescent="0.3">
      <c r="A31" s="80"/>
      <c r="B31" s="102"/>
      <c r="C31" s="102"/>
      <c r="D31" s="102"/>
    </row>
    <row r="33" spans="1:4" ht="3.75" customHeight="1" x14ac:dyDescent="0.3"/>
    <row r="34" spans="1:4" ht="15.75" hidden="1" customHeight="1" x14ac:dyDescent="0.3">
      <c r="A34" s="120"/>
      <c r="B34" s="120"/>
      <c r="C34" s="120"/>
      <c r="D34" s="120"/>
    </row>
    <row r="35" spans="1:4" ht="17.399999999999999" x14ac:dyDescent="0.3">
      <c r="A35" s="3"/>
      <c r="B35" s="53"/>
      <c r="C35" s="56"/>
      <c r="D35" s="56"/>
    </row>
    <row r="36" spans="1:4" ht="26.4" x14ac:dyDescent="0.3">
      <c r="A36" s="15" t="s">
        <v>37</v>
      </c>
      <c r="B36" s="54" t="s">
        <v>110</v>
      </c>
      <c r="C36" s="63" t="s">
        <v>152</v>
      </c>
      <c r="D36" s="63" t="s">
        <v>153</v>
      </c>
    </row>
    <row r="37" spans="1:4" x14ac:dyDescent="0.3">
      <c r="A37" s="30" t="s">
        <v>1</v>
      </c>
      <c r="B37" s="105">
        <f>B38+B44+B46+B48+B50+B56+B41+B58+B54</f>
        <v>2437662.37</v>
      </c>
      <c r="C37" s="105">
        <f>C38+C44+C46+C48+C50+C56+C41+C54+C58</f>
        <v>2624069.5799999996</v>
      </c>
      <c r="D37" s="105">
        <f t="shared" ref="D37" si="10">D38+D44+D46+D48+D50+D56+D41+D58+D54</f>
        <v>0</v>
      </c>
    </row>
    <row r="38" spans="1:4" ht="15.75" customHeight="1" x14ac:dyDescent="0.3">
      <c r="A38" s="18" t="s">
        <v>40</v>
      </c>
      <c r="B38" s="97">
        <f t="shared" ref="B38:D38" si="11">B39+B40</f>
        <v>93168.920000000013</v>
      </c>
      <c r="C38" s="97">
        <f t="shared" si="11"/>
        <v>106487.29000000001</v>
      </c>
      <c r="D38" s="97">
        <f t="shared" si="11"/>
        <v>0</v>
      </c>
    </row>
    <row r="39" spans="1:4" x14ac:dyDescent="0.3">
      <c r="A39" s="9" t="s">
        <v>95</v>
      </c>
      <c r="B39" s="102">
        <v>24083.040000000001</v>
      </c>
      <c r="C39" s="102">
        <v>26665.88</v>
      </c>
      <c r="D39" s="102">
        <v>0</v>
      </c>
    </row>
    <row r="40" spans="1:4" x14ac:dyDescent="0.3">
      <c r="A40" s="9" t="s">
        <v>96</v>
      </c>
      <c r="B40" s="102">
        <v>69085.88</v>
      </c>
      <c r="C40" s="102">
        <v>79821.41</v>
      </c>
      <c r="D40" s="102">
        <v>0</v>
      </c>
    </row>
    <row r="41" spans="1:4" s="61" customFormat="1" x14ac:dyDescent="0.3">
      <c r="A41" s="78" t="s">
        <v>111</v>
      </c>
      <c r="B41" s="106">
        <f t="shared" ref="B41:D41" si="12">B43+B42</f>
        <v>21464.449999999997</v>
      </c>
      <c r="C41" s="106">
        <f t="shared" si="12"/>
        <v>22665.280000000002</v>
      </c>
      <c r="D41" s="106">
        <f t="shared" si="12"/>
        <v>0</v>
      </c>
    </row>
    <row r="42" spans="1:4" s="61" customFormat="1" x14ac:dyDescent="0.3">
      <c r="A42" s="60" t="s">
        <v>128</v>
      </c>
      <c r="B42" s="107">
        <v>3219.67</v>
      </c>
      <c r="C42" s="107">
        <v>3399.79</v>
      </c>
      <c r="D42" s="107">
        <v>0</v>
      </c>
    </row>
    <row r="43" spans="1:4" x14ac:dyDescent="0.3">
      <c r="A43" s="9" t="s">
        <v>103</v>
      </c>
      <c r="B43" s="102">
        <v>18244.78</v>
      </c>
      <c r="C43" s="102">
        <v>19265.490000000002</v>
      </c>
      <c r="D43" s="102">
        <v>0</v>
      </c>
    </row>
    <row r="44" spans="1:4" s="61" customFormat="1" x14ac:dyDescent="0.3">
      <c r="A44" s="83" t="s">
        <v>94</v>
      </c>
      <c r="B44" s="108">
        <f t="shared" ref="B44:D44" si="13">B45</f>
        <v>0</v>
      </c>
      <c r="C44" s="108">
        <f t="shared" si="13"/>
        <v>0</v>
      </c>
      <c r="D44" s="108">
        <f t="shared" si="13"/>
        <v>0</v>
      </c>
    </row>
    <row r="45" spans="1:4" x14ac:dyDescent="0.3">
      <c r="A45" s="79" t="s">
        <v>97</v>
      </c>
      <c r="B45" s="102">
        <v>0</v>
      </c>
      <c r="C45" s="102">
        <v>0</v>
      </c>
      <c r="D45" s="102">
        <v>0</v>
      </c>
    </row>
    <row r="46" spans="1:4" s="61" customFormat="1" x14ac:dyDescent="0.3">
      <c r="A46" s="78" t="s">
        <v>42</v>
      </c>
      <c r="B46" s="106">
        <f t="shared" ref="B46:D46" si="14">B47</f>
        <v>13000</v>
      </c>
      <c r="C46" s="106">
        <f t="shared" si="14"/>
        <v>13000</v>
      </c>
      <c r="D46" s="106">
        <f t="shared" si="14"/>
        <v>0</v>
      </c>
    </row>
    <row r="47" spans="1:4" x14ac:dyDescent="0.3">
      <c r="A47" s="9" t="s">
        <v>104</v>
      </c>
      <c r="B47" s="102">
        <v>13000</v>
      </c>
      <c r="C47" s="102">
        <v>13000</v>
      </c>
      <c r="D47" s="102">
        <v>0</v>
      </c>
    </row>
    <row r="48" spans="1:4" s="61" customFormat="1" x14ac:dyDescent="0.3">
      <c r="A48" s="8" t="s">
        <v>39</v>
      </c>
      <c r="B48" s="106">
        <f t="shared" ref="B48:D48" si="15">B49</f>
        <v>43100</v>
      </c>
      <c r="C48" s="106">
        <f t="shared" si="15"/>
        <v>43100</v>
      </c>
      <c r="D48" s="106">
        <f t="shared" si="15"/>
        <v>0</v>
      </c>
    </row>
    <row r="49" spans="1:4" x14ac:dyDescent="0.3">
      <c r="A49" s="80" t="s">
        <v>98</v>
      </c>
      <c r="B49" s="102">
        <v>43100</v>
      </c>
      <c r="C49" s="102">
        <v>43100</v>
      </c>
      <c r="D49" s="102">
        <v>0</v>
      </c>
    </row>
    <row r="50" spans="1:4" x14ac:dyDescent="0.3">
      <c r="A50" s="8" t="s">
        <v>38</v>
      </c>
      <c r="B50" s="97">
        <f>B51+B52+B53</f>
        <v>2255729</v>
      </c>
      <c r="C50" s="97">
        <f t="shared" ref="C50" si="16">C51+C52+C53</f>
        <v>2418817.0099999998</v>
      </c>
      <c r="D50" s="97">
        <f t="shared" ref="D50" si="17">D51+D52+D53</f>
        <v>0</v>
      </c>
    </row>
    <row r="51" spans="1:4" x14ac:dyDescent="0.3">
      <c r="A51" s="80" t="s">
        <v>99</v>
      </c>
      <c r="B51" s="102">
        <v>2154879</v>
      </c>
      <c r="C51" s="102">
        <v>2317967.0099999998</v>
      </c>
      <c r="D51" s="102">
        <v>0</v>
      </c>
    </row>
    <row r="52" spans="1:4" x14ac:dyDescent="0.3">
      <c r="A52" s="77" t="s">
        <v>100</v>
      </c>
      <c r="B52" s="102">
        <v>42100</v>
      </c>
      <c r="C52" s="102">
        <v>42100</v>
      </c>
      <c r="D52" s="102">
        <v>0</v>
      </c>
    </row>
    <row r="53" spans="1:4" x14ac:dyDescent="0.3">
      <c r="A53" s="77" t="s">
        <v>105</v>
      </c>
      <c r="B53" s="102">
        <v>58750</v>
      </c>
      <c r="C53" s="102">
        <v>58750</v>
      </c>
      <c r="D53" s="99">
        <v>0</v>
      </c>
    </row>
    <row r="54" spans="1:4" x14ac:dyDescent="0.3">
      <c r="A54" s="83" t="s">
        <v>132</v>
      </c>
      <c r="B54" s="109">
        <f t="shared" ref="B54:D54" si="18">B55</f>
        <v>1300</v>
      </c>
      <c r="C54" s="109">
        <f t="shared" si="18"/>
        <v>10300</v>
      </c>
      <c r="D54" s="109">
        <f t="shared" si="18"/>
        <v>0</v>
      </c>
    </row>
    <row r="55" spans="1:4" x14ac:dyDescent="0.3">
      <c r="A55" s="86" t="s">
        <v>133</v>
      </c>
      <c r="B55" s="98">
        <v>1300</v>
      </c>
      <c r="C55" s="98">
        <v>10300</v>
      </c>
      <c r="D55" s="110">
        <v>0</v>
      </c>
    </row>
    <row r="56" spans="1:4" s="61" customFormat="1" ht="26.4" x14ac:dyDescent="0.3">
      <c r="A56" s="30" t="s">
        <v>101</v>
      </c>
      <c r="B56" s="106">
        <f t="shared" ref="B56:D56" si="19">B57</f>
        <v>300</v>
      </c>
      <c r="C56" s="106">
        <f t="shared" si="19"/>
        <v>100</v>
      </c>
      <c r="D56" s="106">
        <f t="shared" si="19"/>
        <v>0</v>
      </c>
    </row>
    <row r="57" spans="1:4" ht="26.4" x14ac:dyDescent="0.3">
      <c r="A57" s="80" t="s">
        <v>102</v>
      </c>
      <c r="B57" s="102">
        <v>300</v>
      </c>
      <c r="C57" s="102">
        <v>100</v>
      </c>
      <c r="D57" s="102">
        <v>0</v>
      </c>
    </row>
    <row r="58" spans="1:4" x14ac:dyDescent="0.3">
      <c r="A58" s="8" t="s">
        <v>129</v>
      </c>
      <c r="B58" s="97">
        <f>SUM(B59:B67)</f>
        <v>9600</v>
      </c>
      <c r="C58" s="97">
        <f>SUM(C59:C67)</f>
        <v>9600</v>
      </c>
      <c r="D58" s="97">
        <f>SUM(D59:D67)</f>
        <v>0</v>
      </c>
    </row>
    <row r="59" spans="1:4" x14ac:dyDescent="0.3">
      <c r="A59" s="9" t="s">
        <v>119</v>
      </c>
      <c r="B59" s="102">
        <v>0</v>
      </c>
      <c r="C59" s="102">
        <v>0</v>
      </c>
      <c r="D59" s="102">
        <v>0</v>
      </c>
    </row>
    <row r="60" spans="1:4" x14ac:dyDescent="0.3">
      <c r="A60" s="9" t="s">
        <v>120</v>
      </c>
      <c r="B60" s="102">
        <v>0</v>
      </c>
      <c r="C60" s="102">
        <v>0</v>
      </c>
      <c r="D60" s="102">
        <v>0</v>
      </c>
    </row>
    <row r="61" spans="1:4" x14ac:dyDescent="0.3">
      <c r="A61" s="84" t="s">
        <v>121</v>
      </c>
      <c r="B61" s="102">
        <v>0</v>
      </c>
      <c r="C61" s="102">
        <v>0</v>
      </c>
      <c r="D61" s="102">
        <v>0</v>
      </c>
    </row>
    <row r="62" spans="1:4" x14ac:dyDescent="0.3">
      <c r="A62" s="9" t="s">
        <v>122</v>
      </c>
      <c r="B62" s="102">
        <v>0</v>
      </c>
      <c r="C62" s="102">
        <v>0</v>
      </c>
      <c r="D62" s="99">
        <v>0</v>
      </c>
    </row>
    <row r="63" spans="1:4" x14ac:dyDescent="0.3">
      <c r="A63" s="80" t="s">
        <v>123</v>
      </c>
      <c r="B63" s="102">
        <v>0</v>
      </c>
      <c r="C63" s="102">
        <v>0</v>
      </c>
      <c r="D63" s="99">
        <v>0</v>
      </c>
    </row>
    <row r="64" spans="1:4" x14ac:dyDescent="0.3">
      <c r="A64" s="80" t="s">
        <v>124</v>
      </c>
      <c r="B64" s="102">
        <v>0</v>
      </c>
      <c r="C64" s="102">
        <v>0</v>
      </c>
      <c r="D64" s="99">
        <v>0</v>
      </c>
    </row>
    <row r="65" spans="1:4" x14ac:dyDescent="0.3">
      <c r="A65" s="77" t="s">
        <v>125</v>
      </c>
      <c r="B65" s="102">
        <v>0</v>
      </c>
      <c r="C65" s="102">
        <v>0</v>
      </c>
      <c r="D65" s="99">
        <v>0</v>
      </c>
    </row>
    <row r="66" spans="1:4" x14ac:dyDescent="0.3">
      <c r="A66" s="77" t="s">
        <v>126</v>
      </c>
      <c r="B66" s="102">
        <v>9600</v>
      </c>
      <c r="C66" s="102">
        <v>9600</v>
      </c>
      <c r="D66" s="99">
        <v>0</v>
      </c>
    </row>
    <row r="67" spans="1:4" ht="26.4" x14ac:dyDescent="0.3">
      <c r="A67" s="85" t="s">
        <v>127</v>
      </c>
      <c r="B67" s="49">
        <v>0</v>
      </c>
      <c r="C67" s="102">
        <v>0</v>
      </c>
      <c r="D67" s="99">
        <v>0</v>
      </c>
    </row>
    <row r="68" spans="1:4" x14ac:dyDescent="0.3">
      <c r="B68"/>
      <c r="C68"/>
      <c r="D68"/>
    </row>
  </sheetData>
  <mergeCells count="5">
    <mergeCell ref="A1:D1"/>
    <mergeCell ref="A3:D3"/>
    <mergeCell ref="A5:D5"/>
    <mergeCell ref="A7:D7"/>
    <mergeCell ref="A34:D34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3"/>
  <sheetViews>
    <sheetView workbookViewId="0">
      <selection activeCell="D9" sqref="D9"/>
    </sheetView>
  </sheetViews>
  <sheetFormatPr defaultRowHeight="14.4" x14ac:dyDescent="0.3"/>
  <cols>
    <col min="1" max="1" width="37.6640625" customWidth="1"/>
    <col min="2" max="4" width="25.33203125" style="55" customWidth="1"/>
  </cols>
  <sheetData>
    <row r="1" spans="1:4" ht="42" customHeight="1" x14ac:dyDescent="0.3">
      <c r="A1" s="120" t="s">
        <v>158</v>
      </c>
      <c r="B1" s="120"/>
      <c r="C1" s="120"/>
      <c r="D1" s="120"/>
    </row>
    <row r="2" spans="1:4" ht="18" customHeight="1" x14ac:dyDescent="0.3">
      <c r="A2" s="3"/>
      <c r="B2" s="53"/>
      <c r="C2" s="53"/>
      <c r="D2" s="53"/>
    </row>
    <row r="3" spans="1:4" ht="1.5" customHeight="1" x14ac:dyDescent="0.3">
      <c r="A3" s="120"/>
      <c r="B3" s="120"/>
      <c r="C3" s="121"/>
      <c r="D3" s="121"/>
    </row>
    <row r="4" spans="1:4" ht="17.399999999999999" x14ac:dyDescent="0.3">
      <c r="A4" s="3"/>
      <c r="B4" s="53"/>
      <c r="C4" s="56"/>
      <c r="D4" s="56"/>
    </row>
    <row r="5" spans="1:4" ht="18" customHeight="1" x14ac:dyDescent="0.3">
      <c r="A5" s="120" t="s">
        <v>4</v>
      </c>
      <c r="B5" s="122"/>
      <c r="C5" s="122"/>
      <c r="D5" s="122"/>
    </row>
    <row r="6" spans="1:4" ht="17.399999999999999" x14ac:dyDescent="0.3">
      <c r="A6" s="3"/>
      <c r="B6" s="53"/>
      <c r="C6" s="56"/>
      <c r="D6" s="56"/>
    </row>
    <row r="7" spans="1:4" ht="15.6" x14ac:dyDescent="0.3">
      <c r="A7" s="120" t="s">
        <v>147</v>
      </c>
      <c r="B7" s="140"/>
      <c r="C7" s="140"/>
      <c r="D7" s="140"/>
    </row>
    <row r="8" spans="1:4" ht="17.399999999999999" x14ac:dyDescent="0.3">
      <c r="A8" s="3"/>
      <c r="B8" s="53"/>
      <c r="C8" s="56"/>
      <c r="D8" s="56"/>
    </row>
    <row r="9" spans="1:4" ht="26.4" x14ac:dyDescent="0.3">
      <c r="A9" s="15" t="s">
        <v>37</v>
      </c>
      <c r="B9" s="54" t="s">
        <v>110</v>
      </c>
      <c r="C9" s="63" t="s">
        <v>152</v>
      </c>
      <c r="D9" s="63" t="s">
        <v>153</v>
      </c>
    </row>
    <row r="10" spans="1:4" s="61" customFormat="1" ht="15.75" customHeight="1" x14ac:dyDescent="0.3">
      <c r="A10" s="8" t="s">
        <v>13</v>
      </c>
      <c r="B10" s="106">
        <f t="shared" ref="B10:C10" si="0">B11</f>
        <v>2437662.37</v>
      </c>
      <c r="C10" s="106">
        <f t="shared" si="0"/>
        <v>2624069.58</v>
      </c>
      <c r="D10" s="106">
        <f>C10-B10</f>
        <v>186407.20999999996</v>
      </c>
    </row>
    <row r="11" spans="1:4" s="61" customFormat="1" ht="14.25" customHeight="1" x14ac:dyDescent="0.3">
      <c r="A11" s="8" t="s">
        <v>106</v>
      </c>
      <c r="B11" s="106">
        <f>B12+B13</f>
        <v>2437662.37</v>
      </c>
      <c r="C11" s="106">
        <f>C12+C13</f>
        <v>2624069.58</v>
      </c>
      <c r="D11" s="106">
        <f t="shared" ref="D11:D13" si="1">C11-B11</f>
        <v>186407.20999999996</v>
      </c>
    </row>
    <row r="12" spans="1:4" x14ac:dyDescent="0.3">
      <c r="A12" s="81" t="s">
        <v>107</v>
      </c>
      <c r="B12" s="112">
        <v>2332662.37</v>
      </c>
      <c r="C12" s="112">
        <v>2514839.58</v>
      </c>
      <c r="D12" s="106">
        <f t="shared" si="1"/>
        <v>182177.20999999996</v>
      </c>
    </row>
    <row r="13" spans="1:4" x14ac:dyDescent="0.3">
      <c r="A13" s="59" t="s">
        <v>108</v>
      </c>
      <c r="B13" s="102">
        <v>105000</v>
      </c>
      <c r="C13" s="102">
        <v>109230</v>
      </c>
      <c r="D13" s="106">
        <f t="shared" si="1"/>
        <v>4230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4"/>
  <sheetViews>
    <sheetView workbookViewId="0">
      <selection activeCell="G14" sqref="G14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6" width="25.33203125" customWidth="1"/>
  </cols>
  <sheetData>
    <row r="1" spans="1:6" ht="42" customHeight="1" x14ac:dyDescent="0.3">
      <c r="A1" s="120" t="s">
        <v>158</v>
      </c>
      <c r="B1" s="120"/>
      <c r="C1" s="120"/>
      <c r="D1" s="120"/>
      <c r="E1" s="120"/>
      <c r="F1" s="120"/>
    </row>
    <row r="2" spans="1:6" ht="18" customHeight="1" x14ac:dyDescent="0.3">
      <c r="A2" s="3"/>
      <c r="B2" s="3"/>
      <c r="C2" s="3"/>
      <c r="D2" s="3"/>
      <c r="E2" s="3"/>
      <c r="F2" s="3"/>
    </row>
    <row r="3" spans="1:6" ht="15.75" customHeight="1" x14ac:dyDescent="0.3">
      <c r="A3" s="120" t="s">
        <v>144</v>
      </c>
      <c r="B3" s="120"/>
      <c r="C3" s="120"/>
      <c r="D3" s="120"/>
      <c r="E3" s="120"/>
      <c r="F3" s="120"/>
    </row>
    <row r="4" spans="1:6" ht="17.399999999999999" x14ac:dyDescent="0.3">
      <c r="A4" s="3"/>
      <c r="B4" s="3"/>
      <c r="C4" s="3"/>
      <c r="D4" s="3"/>
      <c r="E4" s="4"/>
      <c r="F4" s="4"/>
    </row>
    <row r="5" spans="1:6" ht="18" customHeight="1" x14ac:dyDescent="0.3">
      <c r="A5" s="120" t="s">
        <v>145</v>
      </c>
      <c r="B5" s="120"/>
      <c r="C5" s="120"/>
      <c r="D5" s="120"/>
      <c r="E5" s="120"/>
      <c r="F5" s="120"/>
    </row>
    <row r="6" spans="1:6" ht="17.399999999999999" x14ac:dyDescent="0.3">
      <c r="A6" s="3"/>
      <c r="B6" s="3"/>
      <c r="C6" s="3"/>
      <c r="D6" s="3"/>
      <c r="E6" s="4"/>
      <c r="F6" s="4"/>
    </row>
    <row r="7" spans="1:6" ht="26.4" x14ac:dyDescent="0.3">
      <c r="A7" s="15" t="s">
        <v>5</v>
      </c>
      <c r="B7" s="14" t="s">
        <v>6</v>
      </c>
      <c r="C7" s="14" t="s">
        <v>29</v>
      </c>
      <c r="D7" s="54" t="s">
        <v>110</v>
      </c>
      <c r="E7" s="63" t="s">
        <v>152</v>
      </c>
      <c r="F7" s="63" t="s">
        <v>153</v>
      </c>
    </row>
    <row r="8" spans="1:6" x14ac:dyDescent="0.3">
      <c r="A8" s="28"/>
      <c r="B8" s="29"/>
      <c r="C8" s="27" t="s">
        <v>44</v>
      </c>
      <c r="D8" s="28"/>
      <c r="E8" s="28"/>
      <c r="F8" s="28"/>
    </row>
    <row r="9" spans="1:6" ht="26.4" x14ac:dyDescent="0.3">
      <c r="A9" s="8">
        <v>8</v>
      </c>
      <c r="B9" s="8"/>
      <c r="C9" s="8" t="s">
        <v>14</v>
      </c>
      <c r="D9" s="6"/>
      <c r="E9" s="6"/>
      <c r="F9" s="6"/>
    </row>
    <row r="10" spans="1:6" x14ac:dyDescent="0.3">
      <c r="A10" s="8"/>
      <c r="B10" s="12">
        <v>84</v>
      </c>
      <c r="C10" s="12" t="s">
        <v>21</v>
      </c>
      <c r="D10" s="6"/>
      <c r="E10" s="6"/>
      <c r="F10" s="6"/>
    </row>
    <row r="11" spans="1:6" x14ac:dyDescent="0.3">
      <c r="A11" s="8"/>
      <c r="B11" s="12"/>
      <c r="C11" s="31"/>
      <c r="D11" s="6"/>
      <c r="E11" s="6"/>
      <c r="F11" s="6"/>
    </row>
    <row r="12" spans="1:6" x14ac:dyDescent="0.3">
      <c r="A12" s="8"/>
      <c r="B12" s="12"/>
      <c r="C12" s="27" t="s">
        <v>47</v>
      </c>
      <c r="D12" s="6"/>
      <c r="E12" s="6"/>
      <c r="F12" s="6"/>
    </row>
    <row r="13" spans="1:6" ht="26.4" x14ac:dyDescent="0.3">
      <c r="A13" s="11">
        <v>5</v>
      </c>
      <c r="B13" s="11"/>
      <c r="C13" s="18" t="s">
        <v>15</v>
      </c>
      <c r="D13" s="6"/>
      <c r="E13" s="6"/>
      <c r="F13" s="6"/>
    </row>
    <row r="14" spans="1:6" ht="26.4" x14ac:dyDescent="0.3">
      <c r="A14" s="12"/>
      <c r="B14" s="12">
        <v>54</v>
      </c>
      <c r="C14" s="19" t="s">
        <v>22</v>
      </c>
      <c r="D14" s="6"/>
      <c r="E14" s="6"/>
      <c r="F14" s="7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tabSelected="1" topLeftCell="A2" workbookViewId="0">
      <selection activeCell="D7" sqref="D7"/>
    </sheetView>
  </sheetViews>
  <sheetFormatPr defaultRowHeight="14.4" x14ac:dyDescent="0.3"/>
  <cols>
    <col min="1" max="4" width="25.33203125" customWidth="1"/>
  </cols>
  <sheetData>
    <row r="1" spans="1:6" ht="42" customHeight="1" x14ac:dyDescent="0.3">
      <c r="A1" s="120" t="str">
        <f>'POSEBNI DIO'!$A$1</f>
        <v xml:space="preserve">1. IZMJENE FINANCIJSKOG  PLANA ZA 2025. GODINU OSNOVNE ŠKOLE JANKA LESKOVARA PREGRADA
</v>
      </c>
      <c r="B1" s="120"/>
      <c r="C1" s="120"/>
      <c r="D1" s="120"/>
    </row>
    <row r="2" spans="1:6" ht="18" customHeight="1" x14ac:dyDescent="0.3">
      <c r="A2" s="3"/>
      <c r="B2" s="3"/>
      <c r="C2" s="3"/>
      <c r="D2" s="3"/>
    </row>
    <row r="3" spans="1:6" ht="15.75" customHeight="1" x14ac:dyDescent="0.3">
      <c r="A3" s="120" t="s">
        <v>144</v>
      </c>
      <c r="B3" s="120"/>
      <c r="C3" s="120"/>
      <c r="D3" s="120"/>
      <c r="E3" s="120"/>
      <c r="F3" s="120"/>
    </row>
    <row r="4" spans="1:6" ht="17.399999999999999" x14ac:dyDescent="0.3">
      <c r="A4" s="3"/>
      <c r="B4" s="3"/>
      <c r="C4" s="4"/>
      <c r="D4" s="4"/>
    </row>
    <row r="5" spans="1:6" ht="18" customHeight="1" x14ac:dyDescent="0.3">
      <c r="A5" s="120" t="s">
        <v>146</v>
      </c>
      <c r="B5" s="120"/>
      <c r="C5" s="120"/>
      <c r="D5" s="120"/>
    </row>
    <row r="6" spans="1:6" ht="17.399999999999999" x14ac:dyDescent="0.3">
      <c r="A6" s="3"/>
      <c r="B6" s="3"/>
      <c r="C6" s="4"/>
      <c r="D6" s="4"/>
    </row>
    <row r="7" spans="1:6" ht="26.4" x14ac:dyDescent="0.3">
      <c r="A7" s="14" t="s">
        <v>37</v>
      </c>
      <c r="B7" s="54" t="s">
        <v>110</v>
      </c>
      <c r="C7" s="63" t="s">
        <v>152</v>
      </c>
      <c r="D7" s="63" t="s">
        <v>153</v>
      </c>
    </row>
    <row r="8" spans="1:6" x14ac:dyDescent="0.3">
      <c r="A8" s="8" t="s">
        <v>44</v>
      </c>
      <c r="B8" s="6"/>
      <c r="C8" s="6"/>
      <c r="D8" s="6"/>
    </row>
    <row r="9" spans="1:6" ht="26.4" x14ac:dyDescent="0.3">
      <c r="A9" s="8" t="s">
        <v>45</v>
      </c>
      <c r="B9" s="6"/>
      <c r="C9" s="6"/>
      <c r="D9" s="6"/>
    </row>
    <row r="10" spans="1:6" ht="26.4" x14ac:dyDescent="0.3">
      <c r="A10" s="13" t="s">
        <v>46</v>
      </c>
      <c r="B10" s="6"/>
      <c r="C10" s="6"/>
      <c r="D10" s="6"/>
    </row>
    <row r="11" spans="1:6" x14ac:dyDescent="0.3">
      <c r="A11" s="13"/>
      <c r="B11" s="6"/>
      <c r="C11" s="6"/>
      <c r="D11" s="6"/>
    </row>
    <row r="12" spans="1:6" x14ac:dyDescent="0.3">
      <c r="A12" s="8" t="s">
        <v>47</v>
      </c>
      <c r="B12" s="6"/>
      <c r="C12" s="6"/>
      <c r="D12" s="6"/>
    </row>
    <row r="13" spans="1:6" x14ac:dyDescent="0.3">
      <c r="A13" s="18" t="s">
        <v>40</v>
      </c>
      <c r="B13" s="6"/>
      <c r="C13" s="6"/>
      <c r="D13" s="6"/>
    </row>
    <row r="14" spans="1:6" x14ac:dyDescent="0.3">
      <c r="A14" s="10" t="s">
        <v>41</v>
      </c>
      <c r="B14" s="6"/>
      <c r="C14" s="6"/>
      <c r="D14" s="7"/>
    </row>
    <row r="15" spans="1:6" x14ac:dyDescent="0.3">
      <c r="A15" s="18" t="s">
        <v>42</v>
      </c>
      <c r="B15" s="6"/>
      <c r="C15" s="6"/>
      <c r="D15" s="7"/>
    </row>
    <row r="16" spans="1:6" x14ac:dyDescent="0.3">
      <c r="A16" s="10" t="s">
        <v>43</v>
      </c>
      <c r="B16" s="6"/>
      <c r="C16" s="6"/>
      <c r="D16" s="7"/>
    </row>
  </sheetData>
  <mergeCells count="3">
    <mergeCell ref="A1:D1"/>
    <mergeCell ref="A5:D5"/>
    <mergeCell ref="A3:F3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7"/>
  <sheetViews>
    <sheetView topLeftCell="A94" zoomScaleNormal="100" workbookViewId="0">
      <selection activeCell="F113" sqref="F113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7" width="25.33203125" style="55" customWidth="1"/>
  </cols>
  <sheetData>
    <row r="1" spans="1:7" ht="42" customHeight="1" x14ac:dyDescent="0.3">
      <c r="A1" s="120" t="s">
        <v>157</v>
      </c>
      <c r="B1" s="120"/>
      <c r="C1" s="120"/>
      <c r="D1" s="120"/>
      <c r="E1" s="120"/>
      <c r="F1" s="120"/>
      <c r="G1" s="120"/>
    </row>
    <row r="2" spans="1:7" ht="17.399999999999999" x14ac:dyDescent="0.3">
      <c r="A2" s="3"/>
      <c r="B2" s="3"/>
      <c r="C2" s="3"/>
      <c r="D2" s="3"/>
      <c r="E2" s="53"/>
      <c r="F2" s="56"/>
      <c r="G2" s="56"/>
    </row>
    <row r="3" spans="1:7" ht="18" customHeight="1" x14ac:dyDescent="0.3">
      <c r="A3" s="120" t="s">
        <v>16</v>
      </c>
      <c r="B3" s="122"/>
      <c r="C3" s="122"/>
      <c r="D3" s="122"/>
      <c r="E3" s="122"/>
      <c r="F3" s="122"/>
      <c r="G3" s="122"/>
    </row>
    <row r="4" spans="1:7" ht="17.399999999999999" x14ac:dyDescent="0.3">
      <c r="A4" s="3"/>
      <c r="B4" s="3"/>
      <c r="C4" s="3"/>
      <c r="D4" s="3"/>
      <c r="E4" s="53"/>
      <c r="F4" s="56"/>
      <c r="G4" s="56"/>
    </row>
    <row r="5" spans="1:7" ht="26.4" x14ac:dyDescent="0.3">
      <c r="A5" s="142" t="s">
        <v>18</v>
      </c>
      <c r="B5" s="143"/>
      <c r="C5" s="144"/>
      <c r="D5" s="14" t="s">
        <v>19</v>
      </c>
      <c r="E5" s="54" t="s">
        <v>110</v>
      </c>
      <c r="F5" s="63" t="s">
        <v>152</v>
      </c>
      <c r="G5" s="63" t="s">
        <v>153</v>
      </c>
    </row>
    <row r="6" spans="1:7" ht="19.5" customHeight="1" x14ac:dyDescent="0.3">
      <c r="A6" s="147" t="s">
        <v>57</v>
      </c>
      <c r="B6" s="148"/>
      <c r="C6" s="149"/>
      <c r="D6" s="21" t="s">
        <v>59</v>
      </c>
      <c r="E6" s="97">
        <f xml:space="preserve"> E15+E7</f>
        <v>2437662.37</v>
      </c>
      <c r="F6" s="97">
        <f xml:space="preserve"> F15+F7</f>
        <v>2624069.58</v>
      </c>
      <c r="G6" s="97">
        <f>F6-E6</f>
        <v>186407.20999999996</v>
      </c>
    </row>
    <row r="7" spans="1:7" ht="39.6" x14ac:dyDescent="0.3">
      <c r="A7" s="43">
        <v>1017</v>
      </c>
      <c r="B7" s="44"/>
      <c r="C7" s="21"/>
      <c r="D7" s="21" t="s">
        <v>60</v>
      </c>
      <c r="E7" s="97">
        <f>E8+K15</f>
        <v>69085.88</v>
      </c>
      <c r="F7" s="97">
        <f>F8+L15</f>
        <v>79821.41</v>
      </c>
      <c r="G7" s="97">
        <f>F7-E7</f>
        <v>10735.529999999999</v>
      </c>
    </row>
    <row r="8" spans="1:7" ht="26.4" x14ac:dyDescent="0.3">
      <c r="A8" s="88" t="s">
        <v>134</v>
      </c>
      <c r="B8" s="43"/>
      <c r="C8" s="21"/>
      <c r="D8" s="21" t="s">
        <v>61</v>
      </c>
      <c r="E8" s="97">
        <f t="shared" ref="E8:F8" si="0">E9</f>
        <v>69085.88</v>
      </c>
      <c r="F8" s="97">
        <f t="shared" si="0"/>
        <v>79821.41</v>
      </c>
      <c r="G8" s="97">
        <f t="shared" ref="G8:G71" si="1">F8-E8</f>
        <v>10735.529999999999</v>
      </c>
    </row>
    <row r="9" spans="1:7" x14ac:dyDescent="0.3">
      <c r="A9" s="147" t="s">
        <v>58</v>
      </c>
      <c r="B9" s="148"/>
      <c r="C9" s="149"/>
      <c r="D9" s="21" t="s">
        <v>62</v>
      </c>
      <c r="E9" s="97">
        <f>E10+E13</f>
        <v>69085.88</v>
      </c>
      <c r="F9" s="97">
        <f>F10+F13</f>
        <v>79821.41</v>
      </c>
      <c r="G9" s="97">
        <f t="shared" si="1"/>
        <v>10735.529999999999</v>
      </c>
    </row>
    <row r="10" spans="1:7" ht="15" customHeight="1" x14ac:dyDescent="0.3">
      <c r="A10" s="147">
        <v>3</v>
      </c>
      <c r="B10" s="148"/>
      <c r="C10" s="149"/>
      <c r="D10" s="21" t="s">
        <v>10</v>
      </c>
      <c r="E10" s="97">
        <f>E11+E12</f>
        <v>68425.88</v>
      </c>
      <c r="F10" s="97">
        <f>F11+F12</f>
        <v>79161.41</v>
      </c>
      <c r="G10" s="97">
        <f t="shared" si="1"/>
        <v>10735.529999999999</v>
      </c>
    </row>
    <row r="11" spans="1:7" x14ac:dyDescent="0.3">
      <c r="A11" s="150">
        <v>32</v>
      </c>
      <c r="B11" s="151"/>
      <c r="C11" s="152"/>
      <c r="D11" s="20" t="s">
        <v>20</v>
      </c>
      <c r="E11" s="102">
        <v>67225.88</v>
      </c>
      <c r="F11" s="102">
        <v>78161.41</v>
      </c>
      <c r="G11" s="97">
        <f t="shared" si="1"/>
        <v>10935.529999999999</v>
      </c>
    </row>
    <row r="12" spans="1:7" x14ac:dyDescent="0.3">
      <c r="A12" s="45">
        <v>34</v>
      </c>
      <c r="B12" s="46"/>
      <c r="C12" s="20"/>
      <c r="D12" s="20" t="s">
        <v>63</v>
      </c>
      <c r="E12" s="102">
        <v>1200</v>
      </c>
      <c r="F12" s="102">
        <v>1000</v>
      </c>
      <c r="G12" s="97">
        <f t="shared" si="1"/>
        <v>-200</v>
      </c>
    </row>
    <row r="13" spans="1:7" ht="26.4" x14ac:dyDescent="0.3">
      <c r="A13" s="45">
        <v>4</v>
      </c>
      <c r="B13" s="46"/>
      <c r="C13" s="20"/>
      <c r="D13" s="20" t="s">
        <v>12</v>
      </c>
      <c r="E13" s="98">
        <f>E14</f>
        <v>660</v>
      </c>
      <c r="F13" s="98">
        <f>F14</f>
        <v>660</v>
      </c>
      <c r="G13" s="97">
        <f t="shared" si="1"/>
        <v>0</v>
      </c>
    </row>
    <row r="14" spans="1:7" ht="26.4" x14ac:dyDescent="0.3">
      <c r="A14" s="45">
        <v>42</v>
      </c>
      <c r="B14" s="46"/>
      <c r="C14" s="20"/>
      <c r="D14" s="20" t="s">
        <v>28</v>
      </c>
      <c r="E14" s="98">
        <v>660</v>
      </c>
      <c r="F14" s="98">
        <v>660</v>
      </c>
      <c r="G14" s="97">
        <f t="shared" si="1"/>
        <v>0</v>
      </c>
    </row>
    <row r="15" spans="1:7" ht="52.8" x14ac:dyDescent="0.3">
      <c r="A15" s="43">
        <v>1020</v>
      </c>
      <c r="B15" s="48"/>
      <c r="C15" s="47"/>
      <c r="D15" s="21" t="s">
        <v>135</v>
      </c>
      <c r="E15" s="97">
        <f>E16+E23</f>
        <v>2368576.4900000002</v>
      </c>
      <c r="F15" s="97">
        <f t="shared" ref="F15" si="2">F16+F23</f>
        <v>2544248.17</v>
      </c>
      <c r="G15" s="97">
        <f t="shared" si="1"/>
        <v>175671.6799999997</v>
      </c>
    </row>
    <row r="16" spans="1:7" ht="36" x14ac:dyDescent="0.3">
      <c r="A16" s="147" t="s">
        <v>136</v>
      </c>
      <c r="B16" s="148"/>
      <c r="C16" s="149"/>
      <c r="D16" s="50" t="s">
        <v>66</v>
      </c>
      <c r="E16" s="97">
        <f>E17+E72+E76+E84+E92</f>
        <v>45547.49</v>
      </c>
      <c r="F16" s="97">
        <f>F17+F72+F76+F80+F84+F92</f>
        <v>49331.16</v>
      </c>
      <c r="G16" s="97">
        <f t="shared" si="1"/>
        <v>3783.6700000000055</v>
      </c>
    </row>
    <row r="17" spans="1:7" ht="39.6" x14ac:dyDescent="0.3">
      <c r="A17" s="147" t="s">
        <v>137</v>
      </c>
      <c r="B17" s="148"/>
      <c r="C17" s="149"/>
      <c r="D17" s="21" t="s">
        <v>67</v>
      </c>
      <c r="E17" s="97">
        <f t="shared" ref="E17:F18" si="3">E18</f>
        <v>6312.5</v>
      </c>
      <c r="F17" s="97">
        <f t="shared" si="3"/>
        <v>6312.5</v>
      </c>
      <c r="G17" s="97">
        <f t="shared" si="1"/>
        <v>0</v>
      </c>
    </row>
    <row r="18" spans="1:7" ht="26.4" x14ac:dyDescent="0.3">
      <c r="A18" s="147" t="s">
        <v>65</v>
      </c>
      <c r="B18" s="148"/>
      <c r="C18" s="149"/>
      <c r="D18" s="21" t="s">
        <v>68</v>
      </c>
      <c r="E18" s="99">
        <f t="shared" si="3"/>
        <v>6312.5</v>
      </c>
      <c r="F18" s="99">
        <f t="shared" si="3"/>
        <v>6312.5</v>
      </c>
      <c r="G18" s="97">
        <f t="shared" si="1"/>
        <v>0</v>
      </c>
    </row>
    <row r="19" spans="1:7" x14ac:dyDescent="0.3">
      <c r="A19" s="150">
        <v>3</v>
      </c>
      <c r="B19" s="151"/>
      <c r="C19" s="152"/>
      <c r="D19" s="20" t="s">
        <v>10</v>
      </c>
      <c r="E19" s="100">
        <f t="shared" ref="E19:F19" si="4">E20+E21+E22</f>
        <v>6312.5</v>
      </c>
      <c r="F19" s="100">
        <f t="shared" si="4"/>
        <v>6312.5</v>
      </c>
      <c r="G19" s="97">
        <f t="shared" si="1"/>
        <v>0</v>
      </c>
    </row>
    <row r="20" spans="1:7" x14ac:dyDescent="0.3">
      <c r="A20" s="45">
        <v>31</v>
      </c>
      <c r="B20" s="46"/>
      <c r="C20" s="20"/>
      <c r="D20" s="20" t="s">
        <v>11</v>
      </c>
      <c r="E20" s="102">
        <v>0</v>
      </c>
      <c r="F20" s="102">
        <v>0</v>
      </c>
      <c r="G20" s="97">
        <f t="shared" si="1"/>
        <v>0</v>
      </c>
    </row>
    <row r="21" spans="1:7" x14ac:dyDescent="0.3">
      <c r="A21" s="45">
        <v>32</v>
      </c>
      <c r="B21" s="46"/>
      <c r="C21" s="20"/>
      <c r="D21" s="20" t="s">
        <v>20</v>
      </c>
      <c r="E21" s="102">
        <v>1212.5</v>
      </c>
      <c r="F21" s="102">
        <v>1212.5</v>
      </c>
      <c r="G21" s="97">
        <f t="shared" si="1"/>
        <v>0</v>
      </c>
    </row>
    <row r="22" spans="1:7" x14ac:dyDescent="0.3">
      <c r="A22" s="45">
        <v>37</v>
      </c>
      <c r="B22" s="46"/>
      <c r="C22" s="20"/>
      <c r="D22" s="20" t="s">
        <v>89</v>
      </c>
      <c r="E22" s="102">
        <v>5100</v>
      </c>
      <c r="F22" s="102">
        <v>5100</v>
      </c>
      <c r="G22" s="97">
        <f t="shared" si="1"/>
        <v>0</v>
      </c>
    </row>
    <row r="23" spans="1:7" x14ac:dyDescent="0.3">
      <c r="A23" s="147" t="s">
        <v>138</v>
      </c>
      <c r="B23" s="148"/>
      <c r="C23" s="149"/>
      <c r="D23" s="21" t="s">
        <v>74</v>
      </c>
      <c r="E23" s="97">
        <f>E64+E37+E46+E24+E32+E51+E69</f>
        <v>2323029</v>
      </c>
      <c r="F23" s="97">
        <f>F64+F37+F46+F24+F32+F51+F69</f>
        <v>2494917.0099999998</v>
      </c>
      <c r="G23" s="97">
        <f t="shared" si="1"/>
        <v>171888.00999999978</v>
      </c>
    </row>
    <row r="24" spans="1:7" x14ac:dyDescent="0.3">
      <c r="A24" s="147" t="s">
        <v>76</v>
      </c>
      <c r="B24" s="148"/>
      <c r="C24" s="149"/>
      <c r="D24" s="89" t="s">
        <v>77</v>
      </c>
      <c r="E24" s="97">
        <f>E25+E31</f>
        <v>13000</v>
      </c>
      <c r="F24" s="97">
        <f>F25+F31</f>
        <v>13000</v>
      </c>
      <c r="G24" s="97">
        <f t="shared" si="1"/>
        <v>0</v>
      </c>
    </row>
    <row r="25" spans="1:7" x14ac:dyDescent="0.3">
      <c r="A25" s="45">
        <v>3</v>
      </c>
      <c r="B25" s="46"/>
      <c r="C25" s="20"/>
      <c r="D25" s="20" t="s">
        <v>10</v>
      </c>
      <c r="E25" s="102">
        <f>E26+E27+E28+E29</f>
        <v>4221</v>
      </c>
      <c r="F25" s="102">
        <f>F26+F27+F28+F29</f>
        <v>4221</v>
      </c>
      <c r="G25" s="97">
        <f t="shared" si="1"/>
        <v>0</v>
      </c>
    </row>
    <row r="26" spans="1:7" x14ac:dyDescent="0.3">
      <c r="A26" s="93">
        <v>31</v>
      </c>
      <c r="B26" s="94"/>
      <c r="C26" s="95"/>
      <c r="D26" s="91" t="s">
        <v>11</v>
      </c>
      <c r="E26" s="102">
        <v>660</v>
      </c>
      <c r="F26" s="102">
        <v>660</v>
      </c>
      <c r="G26" s="97">
        <f t="shared" si="1"/>
        <v>0</v>
      </c>
    </row>
    <row r="27" spans="1:7" x14ac:dyDescent="0.3">
      <c r="A27" s="45">
        <v>32</v>
      </c>
      <c r="B27" s="46"/>
      <c r="C27" s="20"/>
      <c r="D27" s="96" t="s">
        <v>20</v>
      </c>
      <c r="E27" s="101">
        <v>3560</v>
      </c>
      <c r="F27" s="101">
        <v>3560</v>
      </c>
      <c r="G27" s="97">
        <f t="shared" si="1"/>
        <v>0</v>
      </c>
    </row>
    <row r="28" spans="1:7" x14ac:dyDescent="0.3">
      <c r="A28" s="45">
        <v>34</v>
      </c>
      <c r="B28" s="46"/>
      <c r="C28" s="20"/>
      <c r="D28" s="20" t="s">
        <v>63</v>
      </c>
      <c r="E28" s="102">
        <v>1</v>
      </c>
      <c r="F28" s="102">
        <v>1</v>
      </c>
      <c r="G28" s="97">
        <f t="shared" si="1"/>
        <v>0</v>
      </c>
    </row>
    <row r="29" spans="1:7" x14ac:dyDescent="0.3">
      <c r="A29" s="45">
        <v>38</v>
      </c>
      <c r="B29" s="46"/>
      <c r="C29" s="20"/>
      <c r="D29" s="9" t="s">
        <v>78</v>
      </c>
      <c r="E29" s="102">
        <v>0</v>
      </c>
      <c r="F29" s="102">
        <v>0</v>
      </c>
      <c r="G29" s="97">
        <f t="shared" si="1"/>
        <v>0</v>
      </c>
    </row>
    <row r="30" spans="1:7" ht="26.4" x14ac:dyDescent="0.3">
      <c r="A30" s="93">
        <v>4</v>
      </c>
      <c r="B30" s="94"/>
      <c r="C30" s="95"/>
      <c r="D30" s="95" t="s">
        <v>12</v>
      </c>
      <c r="E30" s="102">
        <f t="shared" ref="E30:F30" si="5">E31</f>
        <v>8779</v>
      </c>
      <c r="F30" s="102">
        <f t="shared" si="5"/>
        <v>8779</v>
      </c>
      <c r="G30" s="97">
        <f t="shared" si="1"/>
        <v>0</v>
      </c>
    </row>
    <row r="31" spans="1:7" ht="26.4" x14ac:dyDescent="0.3">
      <c r="A31" s="93">
        <v>42</v>
      </c>
      <c r="B31" s="94"/>
      <c r="C31" s="95"/>
      <c r="D31" s="95" t="s">
        <v>28</v>
      </c>
      <c r="E31" s="102">
        <v>8779</v>
      </c>
      <c r="F31" s="102">
        <v>8779</v>
      </c>
      <c r="G31" s="97">
        <f t="shared" si="1"/>
        <v>0</v>
      </c>
    </row>
    <row r="32" spans="1:7" x14ac:dyDescent="0.3">
      <c r="A32" s="147" t="s">
        <v>79</v>
      </c>
      <c r="B32" s="148"/>
      <c r="C32" s="149"/>
      <c r="D32" s="21" t="s">
        <v>80</v>
      </c>
      <c r="E32" s="97">
        <f t="shared" ref="E32:F32" si="6">E33</f>
        <v>43100</v>
      </c>
      <c r="F32" s="97">
        <f t="shared" si="6"/>
        <v>43100</v>
      </c>
      <c r="G32" s="97">
        <f t="shared" si="1"/>
        <v>0</v>
      </c>
    </row>
    <row r="33" spans="1:7" x14ac:dyDescent="0.3">
      <c r="A33" s="45">
        <v>3</v>
      </c>
      <c r="B33" s="46"/>
      <c r="C33" s="20"/>
      <c r="D33" s="20" t="s">
        <v>10</v>
      </c>
      <c r="E33" s="102">
        <f t="shared" ref="E33:F33" si="7">E34+E36+E35</f>
        <v>43100</v>
      </c>
      <c r="F33" s="102">
        <f t="shared" si="7"/>
        <v>43100</v>
      </c>
      <c r="G33" s="97">
        <f t="shared" si="1"/>
        <v>0</v>
      </c>
    </row>
    <row r="34" spans="1:7" x14ac:dyDescent="0.3">
      <c r="A34" s="45">
        <v>31</v>
      </c>
      <c r="B34" s="46"/>
      <c r="C34" s="20"/>
      <c r="D34" s="20" t="s">
        <v>11</v>
      </c>
      <c r="E34" s="102">
        <v>0</v>
      </c>
      <c r="F34" s="102">
        <v>0</v>
      </c>
      <c r="G34" s="97">
        <f t="shared" si="1"/>
        <v>0</v>
      </c>
    </row>
    <row r="35" spans="1:7" x14ac:dyDescent="0.3">
      <c r="A35" s="45">
        <v>32</v>
      </c>
      <c r="B35" s="46"/>
      <c r="C35" s="20"/>
      <c r="D35" s="20" t="s">
        <v>20</v>
      </c>
      <c r="E35" s="101">
        <v>43100</v>
      </c>
      <c r="F35" s="101">
        <v>43100</v>
      </c>
      <c r="G35" s="97">
        <f t="shared" si="1"/>
        <v>0</v>
      </c>
    </row>
    <row r="36" spans="1:7" x14ac:dyDescent="0.3">
      <c r="A36" s="45">
        <v>34</v>
      </c>
      <c r="B36" s="46"/>
      <c r="C36" s="20"/>
      <c r="D36" s="20" t="s">
        <v>63</v>
      </c>
      <c r="E36" s="102">
        <v>0</v>
      </c>
      <c r="F36" s="102">
        <v>0</v>
      </c>
      <c r="G36" s="97">
        <f t="shared" si="1"/>
        <v>0</v>
      </c>
    </row>
    <row r="37" spans="1:7" x14ac:dyDescent="0.3">
      <c r="A37" s="147" t="s">
        <v>81</v>
      </c>
      <c r="B37" s="148"/>
      <c r="C37" s="149"/>
      <c r="D37" s="89" t="s">
        <v>82</v>
      </c>
      <c r="E37" s="97">
        <f>E38+E44</f>
        <v>2154879</v>
      </c>
      <c r="F37" s="97">
        <f t="shared" ref="F37" si="8">F38+F44</f>
        <v>2317967.0099999998</v>
      </c>
      <c r="G37" s="97">
        <f t="shared" si="1"/>
        <v>163088.00999999978</v>
      </c>
    </row>
    <row r="38" spans="1:7" x14ac:dyDescent="0.3">
      <c r="A38" s="45">
        <v>3</v>
      </c>
      <c r="B38" s="46"/>
      <c r="C38" s="20"/>
      <c r="D38" s="20" t="s">
        <v>10</v>
      </c>
      <c r="E38" s="102">
        <f>E39+E40+E41+E42+E43</f>
        <v>2147379</v>
      </c>
      <c r="F38" s="102">
        <f t="shared" ref="F38" si="9">F39+F43 +F40+F42+F41</f>
        <v>2310467.0099999998</v>
      </c>
      <c r="G38" s="97">
        <f t="shared" si="1"/>
        <v>163088.00999999978</v>
      </c>
    </row>
    <row r="39" spans="1:7" x14ac:dyDescent="0.3">
      <c r="A39" s="45">
        <v>31</v>
      </c>
      <c r="B39" s="46"/>
      <c r="C39" s="20"/>
      <c r="D39" s="20" t="s">
        <v>11</v>
      </c>
      <c r="E39" s="102">
        <v>1899783</v>
      </c>
      <c r="F39" s="102">
        <v>2055207.01</v>
      </c>
      <c r="G39" s="97">
        <f t="shared" si="1"/>
        <v>155424.01</v>
      </c>
    </row>
    <row r="40" spans="1:7" x14ac:dyDescent="0.3">
      <c r="A40" s="45">
        <v>32</v>
      </c>
      <c r="B40" s="46"/>
      <c r="C40" s="20"/>
      <c r="D40" s="20" t="s">
        <v>20</v>
      </c>
      <c r="E40" s="101">
        <v>216496</v>
      </c>
      <c r="F40" s="101">
        <v>224160</v>
      </c>
      <c r="G40" s="97">
        <f t="shared" si="1"/>
        <v>7664</v>
      </c>
    </row>
    <row r="41" spans="1:7" x14ac:dyDescent="0.3">
      <c r="A41" s="45">
        <v>34</v>
      </c>
      <c r="B41" s="46"/>
      <c r="C41" s="20"/>
      <c r="D41" s="20" t="s">
        <v>63</v>
      </c>
      <c r="E41" s="102">
        <v>0</v>
      </c>
      <c r="F41" s="102">
        <v>0</v>
      </c>
      <c r="G41" s="97">
        <f t="shared" si="1"/>
        <v>0</v>
      </c>
    </row>
    <row r="42" spans="1:7" x14ac:dyDescent="0.3">
      <c r="A42" s="45">
        <v>37</v>
      </c>
      <c r="B42" s="46"/>
      <c r="C42" s="20"/>
      <c r="D42" s="52" t="s">
        <v>83</v>
      </c>
      <c r="E42" s="102">
        <v>30000</v>
      </c>
      <c r="F42" s="102">
        <v>30000</v>
      </c>
      <c r="G42" s="97">
        <f t="shared" si="1"/>
        <v>0</v>
      </c>
    </row>
    <row r="43" spans="1:7" x14ac:dyDescent="0.3">
      <c r="A43" s="45">
        <v>38</v>
      </c>
      <c r="B43" s="46"/>
      <c r="C43" s="20"/>
      <c r="D43" s="20" t="s">
        <v>78</v>
      </c>
      <c r="E43" s="101">
        <v>1100</v>
      </c>
      <c r="F43" s="101">
        <v>1100</v>
      </c>
      <c r="G43" s="97">
        <f t="shared" si="1"/>
        <v>0</v>
      </c>
    </row>
    <row r="44" spans="1:7" ht="26.4" x14ac:dyDescent="0.3">
      <c r="A44" s="45">
        <v>4</v>
      </c>
      <c r="B44" s="46"/>
      <c r="C44" s="20"/>
      <c r="D44" s="20" t="s">
        <v>12</v>
      </c>
      <c r="E44" s="102">
        <f t="shared" ref="E44:F44" si="10">E45</f>
        <v>7500</v>
      </c>
      <c r="F44" s="102">
        <f t="shared" si="10"/>
        <v>7500</v>
      </c>
      <c r="G44" s="97">
        <f t="shared" si="1"/>
        <v>0</v>
      </c>
    </row>
    <row r="45" spans="1:7" ht="26.4" x14ac:dyDescent="0.3">
      <c r="A45" s="45">
        <v>42</v>
      </c>
      <c r="B45" s="46"/>
      <c r="C45" s="20"/>
      <c r="D45" s="20" t="s">
        <v>28</v>
      </c>
      <c r="E45" s="102">
        <v>7500</v>
      </c>
      <c r="F45" s="102">
        <v>7500</v>
      </c>
      <c r="G45" s="97">
        <f t="shared" si="1"/>
        <v>0</v>
      </c>
    </row>
    <row r="46" spans="1:7" x14ac:dyDescent="0.3">
      <c r="A46" s="147" t="s">
        <v>84</v>
      </c>
      <c r="B46" s="148"/>
      <c r="C46" s="149"/>
      <c r="D46" s="89" t="s">
        <v>85</v>
      </c>
      <c r="E46" s="97">
        <f t="shared" ref="E46:F46" si="11">E47</f>
        <v>42100</v>
      </c>
      <c r="F46" s="97">
        <f t="shared" si="11"/>
        <v>42100</v>
      </c>
      <c r="G46" s="97">
        <f t="shared" si="1"/>
        <v>0</v>
      </c>
    </row>
    <row r="47" spans="1:7" x14ac:dyDescent="0.3">
      <c r="A47" s="45">
        <v>3</v>
      </c>
      <c r="B47" s="46"/>
      <c r="C47" s="20"/>
      <c r="D47" s="20" t="s">
        <v>10</v>
      </c>
      <c r="E47" s="102">
        <f>E48+E49+E50</f>
        <v>42100</v>
      </c>
      <c r="F47" s="102">
        <f>F48+F49+F50</f>
        <v>42100</v>
      </c>
      <c r="G47" s="97">
        <f t="shared" si="1"/>
        <v>0</v>
      </c>
    </row>
    <row r="48" spans="1:7" x14ac:dyDescent="0.3">
      <c r="A48" s="45">
        <v>31</v>
      </c>
      <c r="B48" s="46"/>
      <c r="C48" s="20"/>
      <c r="D48" s="20" t="s">
        <v>11</v>
      </c>
      <c r="E48" s="102">
        <v>0</v>
      </c>
      <c r="F48" s="102">
        <v>0</v>
      </c>
      <c r="G48" s="97">
        <f t="shared" si="1"/>
        <v>0</v>
      </c>
    </row>
    <row r="49" spans="1:7" x14ac:dyDescent="0.3">
      <c r="A49" s="45">
        <v>32</v>
      </c>
      <c r="B49" s="46"/>
      <c r="C49" s="20"/>
      <c r="D49" s="90" t="s">
        <v>20</v>
      </c>
      <c r="E49" s="101">
        <v>12100</v>
      </c>
      <c r="F49" s="101">
        <v>12100</v>
      </c>
      <c r="G49" s="97">
        <f t="shared" si="1"/>
        <v>0</v>
      </c>
    </row>
    <row r="50" spans="1:7" x14ac:dyDescent="0.3">
      <c r="A50" s="93">
        <v>37</v>
      </c>
      <c r="B50" s="94"/>
      <c r="C50" s="95"/>
      <c r="D50" s="91" t="s">
        <v>89</v>
      </c>
      <c r="E50" s="102">
        <v>30000</v>
      </c>
      <c r="F50" s="102">
        <v>30000</v>
      </c>
      <c r="G50" s="97">
        <f t="shared" si="1"/>
        <v>0</v>
      </c>
    </row>
    <row r="51" spans="1:7" x14ac:dyDescent="0.3">
      <c r="A51" s="147" t="s">
        <v>86</v>
      </c>
      <c r="B51" s="148"/>
      <c r="C51" s="149"/>
      <c r="D51" s="21" t="s">
        <v>87</v>
      </c>
      <c r="E51" s="97">
        <f t="shared" ref="E51:F51" si="12">E52+E55</f>
        <v>68350</v>
      </c>
      <c r="F51" s="97">
        <f t="shared" si="12"/>
        <v>68350</v>
      </c>
      <c r="G51" s="97">
        <f t="shared" si="1"/>
        <v>0</v>
      </c>
    </row>
    <row r="52" spans="1:7" x14ac:dyDescent="0.3">
      <c r="A52" s="45">
        <v>3</v>
      </c>
      <c r="B52" s="46"/>
      <c r="C52" s="20"/>
      <c r="D52" s="20" t="s">
        <v>10</v>
      </c>
      <c r="E52" s="99">
        <f t="shared" ref="E52:F52" si="13">E53</f>
        <v>7600</v>
      </c>
      <c r="F52" s="99">
        <f t="shared" si="13"/>
        <v>7600</v>
      </c>
      <c r="G52" s="97">
        <f t="shared" si="1"/>
        <v>0</v>
      </c>
    </row>
    <row r="53" spans="1:7" x14ac:dyDescent="0.3">
      <c r="A53" s="45">
        <v>32</v>
      </c>
      <c r="B53" s="46"/>
      <c r="C53" s="20"/>
      <c r="D53" s="20" t="s">
        <v>20</v>
      </c>
      <c r="E53" s="102">
        <v>7600</v>
      </c>
      <c r="F53" s="102">
        <v>7600</v>
      </c>
      <c r="G53" s="97">
        <f t="shared" si="1"/>
        <v>0</v>
      </c>
    </row>
    <row r="54" spans="1:7" x14ac:dyDescent="0.3">
      <c r="A54" s="45">
        <v>34</v>
      </c>
      <c r="B54" s="46"/>
      <c r="C54" s="20"/>
      <c r="D54" s="20" t="s">
        <v>63</v>
      </c>
      <c r="E54" s="101">
        <v>0</v>
      </c>
      <c r="F54" s="101">
        <v>0</v>
      </c>
      <c r="G54" s="97">
        <f t="shared" si="1"/>
        <v>0</v>
      </c>
    </row>
    <row r="55" spans="1:7" ht="26.4" x14ac:dyDescent="0.3">
      <c r="A55" s="45">
        <v>4</v>
      </c>
      <c r="B55" s="46"/>
      <c r="C55" s="20"/>
      <c r="D55" s="20" t="s">
        <v>12</v>
      </c>
      <c r="E55" s="99">
        <f t="shared" ref="E55:F55" si="14">E56</f>
        <v>60750</v>
      </c>
      <c r="F55" s="99">
        <f t="shared" si="14"/>
        <v>60750</v>
      </c>
      <c r="G55" s="97">
        <f t="shared" si="1"/>
        <v>0</v>
      </c>
    </row>
    <row r="56" spans="1:7" ht="26.4" x14ac:dyDescent="0.3">
      <c r="A56" s="45">
        <v>42</v>
      </c>
      <c r="B56" s="46"/>
      <c r="C56" s="20"/>
      <c r="D56" s="20" t="s">
        <v>28</v>
      </c>
      <c r="E56" s="102">
        <v>60750</v>
      </c>
      <c r="F56" s="102">
        <v>60750</v>
      </c>
      <c r="G56" s="97">
        <f t="shared" si="1"/>
        <v>0</v>
      </c>
    </row>
    <row r="57" spans="1:7" ht="26.4" x14ac:dyDescent="0.3">
      <c r="A57" s="147" t="s">
        <v>112</v>
      </c>
      <c r="B57" s="148"/>
      <c r="C57" s="149"/>
      <c r="D57" s="21" t="s">
        <v>113</v>
      </c>
      <c r="E57" s="97">
        <f t="shared" ref="E57:F57" si="15">E58+E62</f>
        <v>9600</v>
      </c>
      <c r="F57" s="97">
        <f t="shared" si="15"/>
        <v>9600</v>
      </c>
      <c r="G57" s="97">
        <f t="shared" si="1"/>
        <v>0</v>
      </c>
    </row>
    <row r="58" spans="1:7" x14ac:dyDescent="0.3">
      <c r="A58" s="45">
        <v>3</v>
      </c>
      <c r="B58" s="46"/>
      <c r="C58" s="20"/>
      <c r="D58" s="20" t="s">
        <v>10</v>
      </c>
      <c r="E58" s="99">
        <f t="shared" ref="E58:F58" si="16">E59+E60+E61</f>
        <v>9600</v>
      </c>
      <c r="F58" s="99">
        <f t="shared" si="16"/>
        <v>9600</v>
      </c>
      <c r="G58" s="97">
        <f t="shared" si="1"/>
        <v>0</v>
      </c>
    </row>
    <row r="59" spans="1:7" x14ac:dyDescent="0.3">
      <c r="A59" s="45">
        <v>32</v>
      </c>
      <c r="B59" s="46"/>
      <c r="C59" s="20"/>
      <c r="D59" s="20" t="s">
        <v>20</v>
      </c>
      <c r="E59" s="102">
        <v>9600</v>
      </c>
      <c r="F59" s="102">
        <v>9600</v>
      </c>
      <c r="G59" s="97">
        <f t="shared" si="1"/>
        <v>0</v>
      </c>
    </row>
    <row r="60" spans="1:7" x14ac:dyDescent="0.3">
      <c r="A60" s="45">
        <v>34</v>
      </c>
      <c r="B60" s="46"/>
      <c r="C60" s="20"/>
      <c r="D60" s="20" t="s">
        <v>63</v>
      </c>
      <c r="E60" s="102">
        <v>0</v>
      </c>
      <c r="F60" s="102">
        <v>0</v>
      </c>
      <c r="G60" s="97">
        <f t="shared" si="1"/>
        <v>0</v>
      </c>
    </row>
    <row r="61" spans="1:7" x14ac:dyDescent="0.3">
      <c r="A61" s="45">
        <v>38</v>
      </c>
      <c r="B61" s="46"/>
      <c r="C61" s="20"/>
      <c r="D61" s="20" t="s">
        <v>78</v>
      </c>
      <c r="E61" s="97">
        <v>0</v>
      </c>
      <c r="F61" s="97">
        <v>0</v>
      </c>
      <c r="G61" s="97">
        <f t="shared" si="1"/>
        <v>0</v>
      </c>
    </row>
    <row r="62" spans="1:7" ht="26.4" x14ac:dyDescent="0.3">
      <c r="A62" s="45">
        <v>4</v>
      </c>
      <c r="B62" s="46"/>
      <c r="C62" s="20"/>
      <c r="D62" s="20" t="s">
        <v>12</v>
      </c>
      <c r="E62" s="99">
        <f t="shared" ref="E62:F62" si="17">E63</f>
        <v>0</v>
      </c>
      <c r="F62" s="99">
        <f t="shared" si="17"/>
        <v>0</v>
      </c>
      <c r="G62" s="97">
        <f t="shared" si="1"/>
        <v>0</v>
      </c>
    </row>
    <row r="63" spans="1:7" ht="26.4" x14ac:dyDescent="0.3">
      <c r="A63" s="45">
        <v>42</v>
      </c>
      <c r="B63" s="46"/>
      <c r="C63" s="20"/>
      <c r="D63" s="20" t="s">
        <v>28</v>
      </c>
      <c r="E63" s="102">
        <v>0</v>
      </c>
      <c r="F63" s="102">
        <v>0</v>
      </c>
      <c r="G63" s="97">
        <f t="shared" si="1"/>
        <v>0</v>
      </c>
    </row>
    <row r="64" spans="1:7" x14ac:dyDescent="0.3">
      <c r="A64" s="147" t="s">
        <v>143</v>
      </c>
      <c r="B64" s="148"/>
      <c r="C64" s="149"/>
      <c r="D64" s="21" t="s">
        <v>75</v>
      </c>
      <c r="E64" s="97">
        <f t="shared" ref="E64:F64" si="18">E65+E67</f>
        <v>1300</v>
      </c>
      <c r="F64" s="97">
        <f t="shared" si="18"/>
        <v>10300</v>
      </c>
      <c r="G64" s="97">
        <f t="shared" si="1"/>
        <v>9000</v>
      </c>
    </row>
    <row r="65" spans="1:7" x14ac:dyDescent="0.3">
      <c r="A65" s="45">
        <v>3</v>
      </c>
      <c r="B65" s="46"/>
      <c r="C65" s="20"/>
      <c r="D65" s="20" t="s">
        <v>10</v>
      </c>
      <c r="E65" s="101">
        <f t="shared" ref="E65:F65" si="19">E66</f>
        <v>1300</v>
      </c>
      <c r="F65" s="101">
        <f t="shared" si="19"/>
        <v>9000</v>
      </c>
      <c r="G65" s="97">
        <f t="shared" si="1"/>
        <v>7700</v>
      </c>
    </row>
    <row r="66" spans="1:7" x14ac:dyDescent="0.3">
      <c r="A66" s="45">
        <v>32</v>
      </c>
      <c r="B66" s="46"/>
      <c r="C66" s="20"/>
      <c r="D66" s="20" t="s">
        <v>20</v>
      </c>
      <c r="E66" s="102">
        <v>1300</v>
      </c>
      <c r="F66" s="102">
        <v>9000</v>
      </c>
      <c r="G66" s="97">
        <f t="shared" si="1"/>
        <v>7700</v>
      </c>
    </row>
    <row r="67" spans="1:7" ht="26.4" x14ac:dyDescent="0.3">
      <c r="A67" s="45">
        <v>4</v>
      </c>
      <c r="B67" s="46"/>
      <c r="C67" s="20"/>
      <c r="D67" s="20" t="s">
        <v>12</v>
      </c>
      <c r="E67" s="102">
        <f t="shared" ref="E67:F67" si="20">E68</f>
        <v>0</v>
      </c>
      <c r="F67" s="102">
        <f t="shared" si="20"/>
        <v>1300</v>
      </c>
      <c r="G67" s="97">
        <f t="shared" si="1"/>
        <v>1300</v>
      </c>
    </row>
    <row r="68" spans="1:7" ht="26.4" x14ac:dyDescent="0.3">
      <c r="A68" s="45">
        <v>42</v>
      </c>
      <c r="B68" s="46"/>
      <c r="C68" s="20"/>
      <c r="D68" s="20" t="s">
        <v>28</v>
      </c>
      <c r="E68" s="102">
        <v>0</v>
      </c>
      <c r="F68" s="102">
        <v>1300</v>
      </c>
      <c r="G68" s="97">
        <f t="shared" si="1"/>
        <v>1300</v>
      </c>
    </row>
    <row r="69" spans="1:7" x14ac:dyDescent="0.3">
      <c r="A69" s="147" t="s">
        <v>148</v>
      </c>
      <c r="B69" s="148"/>
      <c r="C69" s="149"/>
      <c r="D69" s="92" t="s">
        <v>149</v>
      </c>
      <c r="E69" s="97">
        <f>E70</f>
        <v>300</v>
      </c>
      <c r="F69" s="97">
        <f>F70</f>
        <v>100</v>
      </c>
      <c r="G69" s="97">
        <f t="shared" si="1"/>
        <v>-200</v>
      </c>
    </row>
    <row r="70" spans="1:7" ht="26.4" x14ac:dyDescent="0.3">
      <c r="A70" s="93">
        <v>4</v>
      </c>
      <c r="B70" s="94"/>
      <c r="C70" s="95"/>
      <c r="D70" s="95" t="s">
        <v>12</v>
      </c>
      <c r="E70" s="102">
        <f t="shared" ref="E70" si="21">E71</f>
        <v>300</v>
      </c>
      <c r="F70" s="102">
        <f>F71</f>
        <v>100</v>
      </c>
      <c r="G70" s="97">
        <f t="shared" si="1"/>
        <v>-200</v>
      </c>
    </row>
    <row r="71" spans="1:7" ht="26.4" x14ac:dyDescent="0.3">
      <c r="A71" s="93">
        <v>42</v>
      </c>
      <c r="B71" s="94"/>
      <c r="C71" s="95"/>
      <c r="D71" s="95" t="s">
        <v>28</v>
      </c>
      <c r="E71" s="102">
        <v>300</v>
      </c>
      <c r="F71" s="102">
        <v>100</v>
      </c>
      <c r="G71" s="97">
        <f t="shared" si="1"/>
        <v>-200</v>
      </c>
    </row>
    <row r="72" spans="1:7" ht="28.5" customHeight="1" x14ac:dyDescent="0.3">
      <c r="A72" s="147" t="s">
        <v>69</v>
      </c>
      <c r="B72" s="148"/>
      <c r="C72" s="149"/>
      <c r="D72" s="21" t="s">
        <v>70</v>
      </c>
      <c r="E72" s="97">
        <f t="shared" ref="E72:F74" si="22">E73</f>
        <v>700</v>
      </c>
      <c r="F72" s="97">
        <f t="shared" si="22"/>
        <v>700</v>
      </c>
      <c r="G72" s="97">
        <f t="shared" ref="G72:G104" si="23">F72-E72</f>
        <v>0</v>
      </c>
    </row>
    <row r="73" spans="1:7" ht="26.4" x14ac:dyDescent="0.3">
      <c r="A73" s="147" t="s">
        <v>65</v>
      </c>
      <c r="B73" s="148"/>
      <c r="C73" s="149"/>
      <c r="D73" s="21" t="s">
        <v>68</v>
      </c>
      <c r="E73" s="103">
        <f t="shared" si="22"/>
        <v>700</v>
      </c>
      <c r="F73" s="103">
        <f t="shared" si="22"/>
        <v>700</v>
      </c>
      <c r="G73" s="97">
        <f t="shared" si="23"/>
        <v>0</v>
      </c>
    </row>
    <row r="74" spans="1:7" x14ac:dyDescent="0.3">
      <c r="A74" s="45">
        <v>3</v>
      </c>
      <c r="B74" s="46"/>
      <c r="C74" s="20"/>
      <c r="D74" s="20" t="s">
        <v>10</v>
      </c>
      <c r="E74" s="99">
        <f t="shared" si="22"/>
        <v>700</v>
      </c>
      <c r="F74" s="99">
        <f t="shared" si="22"/>
        <v>700</v>
      </c>
      <c r="G74" s="97">
        <f t="shared" si="23"/>
        <v>0</v>
      </c>
    </row>
    <row r="75" spans="1:7" x14ac:dyDescent="0.3">
      <c r="A75" s="45">
        <v>32</v>
      </c>
      <c r="B75" s="46"/>
      <c r="C75" s="20"/>
      <c r="D75" s="20" t="s">
        <v>20</v>
      </c>
      <c r="E75" s="102">
        <v>700</v>
      </c>
      <c r="F75" s="102">
        <v>700</v>
      </c>
      <c r="G75" s="97">
        <f t="shared" si="23"/>
        <v>0</v>
      </c>
    </row>
    <row r="76" spans="1:7" x14ac:dyDescent="0.3">
      <c r="A76" s="147" t="s">
        <v>139</v>
      </c>
      <c r="B76" s="148"/>
      <c r="C76" s="149"/>
      <c r="D76" s="21" t="s">
        <v>140</v>
      </c>
      <c r="E76" s="97">
        <f>E77</f>
        <v>745</v>
      </c>
      <c r="F76" s="97">
        <f t="shared" ref="F76" si="24">F77</f>
        <v>745</v>
      </c>
      <c r="G76" s="97">
        <f t="shared" si="23"/>
        <v>0</v>
      </c>
    </row>
    <row r="77" spans="1:7" ht="26.4" x14ac:dyDescent="0.3">
      <c r="A77" s="147" t="s">
        <v>65</v>
      </c>
      <c r="B77" s="148"/>
      <c r="C77" s="149"/>
      <c r="D77" s="21" t="s">
        <v>68</v>
      </c>
      <c r="E77" s="97">
        <f>E78</f>
        <v>745</v>
      </c>
      <c r="F77" s="97">
        <f t="shared" ref="F77" si="25">F78</f>
        <v>745</v>
      </c>
      <c r="G77" s="97">
        <f t="shared" si="23"/>
        <v>0</v>
      </c>
    </row>
    <row r="78" spans="1:7" x14ac:dyDescent="0.3">
      <c r="A78" s="45">
        <v>3</v>
      </c>
      <c r="B78" s="48"/>
      <c r="C78" s="87"/>
      <c r="D78" s="20" t="s">
        <v>10</v>
      </c>
      <c r="E78" s="102">
        <f>E79</f>
        <v>745</v>
      </c>
      <c r="F78" s="102">
        <f t="shared" ref="F78" si="26">F79</f>
        <v>745</v>
      </c>
      <c r="G78" s="97">
        <f t="shared" si="23"/>
        <v>0</v>
      </c>
    </row>
    <row r="79" spans="1:7" x14ac:dyDescent="0.3">
      <c r="A79" s="45">
        <v>32</v>
      </c>
      <c r="B79" s="48"/>
      <c r="C79" s="87"/>
      <c r="D79" s="20" t="s">
        <v>20</v>
      </c>
      <c r="E79" s="102">
        <v>745</v>
      </c>
      <c r="F79" s="102">
        <v>745</v>
      </c>
      <c r="G79" s="97">
        <f t="shared" si="23"/>
        <v>0</v>
      </c>
    </row>
    <row r="80" spans="1:7" x14ac:dyDescent="0.3">
      <c r="A80" s="147" t="s">
        <v>154</v>
      </c>
      <c r="B80" s="148"/>
      <c r="C80" s="149"/>
      <c r="D80" s="115" t="s">
        <v>155</v>
      </c>
      <c r="E80" s="97">
        <f>E81</f>
        <v>0</v>
      </c>
      <c r="F80" s="97">
        <f t="shared" ref="F80:F82" si="27">F81</f>
        <v>2438.75</v>
      </c>
      <c r="G80" s="97">
        <f t="shared" ref="G80:G83" si="28">F80-E80</f>
        <v>2438.75</v>
      </c>
    </row>
    <row r="81" spans="1:7" ht="26.4" x14ac:dyDescent="0.3">
      <c r="A81" s="147" t="s">
        <v>65</v>
      </c>
      <c r="B81" s="148"/>
      <c r="C81" s="149"/>
      <c r="D81" s="115" t="s">
        <v>68</v>
      </c>
      <c r="E81" s="97">
        <f>E82</f>
        <v>0</v>
      </c>
      <c r="F81" s="97">
        <f t="shared" si="27"/>
        <v>2438.75</v>
      </c>
      <c r="G81" s="97">
        <f t="shared" si="28"/>
        <v>2438.75</v>
      </c>
    </row>
    <row r="82" spans="1:7" x14ac:dyDescent="0.3">
      <c r="A82" s="116">
        <v>3</v>
      </c>
      <c r="B82" s="48"/>
      <c r="C82" s="87"/>
      <c r="D82" s="117" t="s">
        <v>10</v>
      </c>
      <c r="E82" s="102">
        <f>E83</f>
        <v>0</v>
      </c>
      <c r="F82" s="102">
        <f t="shared" si="27"/>
        <v>2438.75</v>
      </c>
      <c r="G82" s="97">
        <f t="shared" si="28"/>
        <v>2438.75</v>
      </c>
    </row>
    <row r="83" spans="1:7" x14ac:dyDescent="0.3">
      <c r="A83" s="116">
        <v>32</v>
      </c>
      <c r="B83" s="48"/>
      <c r="C83" s="87"/>
      <c r="D83" s="117" t="s">
        <v>20</v>
      </c>
      <c r="E83" s="102">
        <v>0</v>
      </c>
      <c r="F83" s="102">
        <v>2438.75</v>
      </c>
      <c r="G83" s="97">
        <f t="shared" si="28"/>
        <v>2438.75</v>
      </c>
    </row>
    <row r="84" spans="1:7" ht="39.6" x14ac:dyDescent="0.3">
      <c r="A84" s="147" t="s">
        <v>141</v>
      </c>
      <c r="B84" s="148"/>
      <c r="C84" s="149"/>
      <c r="D84" s="57" t="s">
        <v>71</v>
      </c>
      <c r="E84" s="97">
        <f>E85+E90</f>
        <v>13750</v>
      </c>
      <c r="F84" s="97">
        <f t="shared" ref="F84" si="29">F85+F90</f>
        <v>13750</v>
      </c>
      <c r="G84" s="97">
        <f t="shared" si="23"/>
        <v>0</v>
      </c>
    </row>
    <row r="85" spans="1:7" ht="26.4" x14ac:dyDescent="0.3">
      <c r="A85" s="51" t="s">
        <v>65</v>
      </c>
      <c r="B85" s="44"/>
      <c r="C85" s="21"/>
      <c r="D85" s="21" t="s">
        <v>68</v>
      </c>
      <c r="E85" s="97">
        <f t="shared" ref="E85:F85" si="30">E86</f>
        <v>10250</v>
      </c>
      <c r="F85" s="97">
        <f t="shared" si="30"/>
        <v>10250</v>
      </c>
      <c r="G85" s="97">
        <f t="shared" si="23"/>
        <v>0</v>
      </c>
    </row>
    <row r="86" spans="1:7" x14ac:dyDescent="0.3">
      <c r="A86" s="45">
        <v>3</v>
      </c>
      <c r="B86" s="46"/>
      <c r="C86" s="20"/>
      <c r="D86" s="20" t="s">
        <v>10</v>
      </c>
      <c r="E86" s="99">
        <f t="shared" ref="E86:F86" si="31">E88+E87+E89</f>
        <v>10250</v>
      </c>
      <c r="F86" s="99">
        <f t="shared" si="31"/>
        <v>10250</v>
      </c>
      <c r="G86" s="97">
        <f t="shared" si="23"/>
        <v>0</v>
      </c>
    </row>
    <row r="87" spans="1:7" x14ac:dyDescent="0.3">
      <c r="A87" s="45">
        <v>31</v>
      </c>
      <c r="B87" s="46"/>
      <c r="C87" s="20"/>
      <c r="D87" s="20" t="s">
        <v>11</v>
      </c>
      <c r="E87" s="102">
        <v>0</v>
      </c>
      <c r="F87" s="102">
        <v>0</v>
      </c>
      <c r="G87" s="97">
        <f t="shared" si="23"/>
        <v>0</v>
      </c>
    </row>
    <row r="88" spans="1:7" x14ac:dyDescent="0.3">
      <c r="A88" s="45">
        <v>32</v>
      </c>
      <c r="B88" s="46"/>
      <c r="C88" s="20"/>
      <c r="D88" s="20" t="s">
        <v>20</v>
      </c>
      <c r="E88" s="102">
        <v>10250</v>
      </c>
      <c r="F88" s="102">
        <v>10250</v>
      </c>
      <c r="G88" s="97">
        <f t="shared" si="23"/>
        <v>0</v>
      </c>
    </row>
    <row r="89" spans="1:7" x14ac:dyDescent="0.3">
      <c r="A89" s="45">
        <v>34</v>
      </c>
      <c r="B89" s="46"/>
      <c r="C89" s="20"/>
      <c r="D89" s="20" t="s">
        <v>63</v>
      </c>
      <c r="E89" s="102">
        <v>0</v>
      </c>
      <c r="F89" s="102">
        <v>0</v>
      </c>
      <c r="G89" s="97">
        <f t="shared" si="23"/>
        <v>0</v>
      </c>
    </row>
    <row r="90" spans="1:7" ht="26.4" x14ac:dyDescent="0.3">
      <c r="A90" s="93">
        <v>4</v>
      </c>
      <c r="B90" s="94"/>
      <c r="C90" s="95"/>
      <c r="D90" s="95" t="s">
        <v>12</v>
      </c>
      <c r="E90" s="102">
        <f t="shared" ref="E90:F90" si="32">E91</f>
        <v>3500</v>
      </c>
      <c r="F90" s="102">
        <f t="shared" si="32"/>
        <v>3500</v>
      </c>
      <c r="G90" s="97">
        <f t="shared" si="23"/>
        <v>0</v>
      </c>
    </row>
    <row r="91" spans="1:7" ht="26.4" x14ac:dyDescent="0.3">
      <c r="A91" s="93">
        <v>42</v>
      </c>
      <c r="B91" s="94"/>
      <c r="C91" s="95"/>
      <c r="D91" s="95" t="s">
        <v>28</v>
      </c>
      <c r="E91" s="102">
        <v>3500</v>
      </c>
      <c r="F91" s="102">
        <v>3500</v>
      </c>
      <c r="G91" s="97">
        <f t="shared" si="23"/>
        <v>0</v>
      </c>
    </row>
    <row r="92" spans="1:7" x14ac:dyDescent="0.3">
      <c r="A92" s="51" t="s">
        <v>142</v>
      </c>
      <c r="B92" s="44"/>
      <c r="C92" s="21"/>
      <c r="D92" s="21" t="s">
        <v>117</v>
      </c>
      <c r="E92" s="97">
        <f t="shared" ref="E92:F92" si="33">E93+E97+E101</f>
        <v>24039.989999999998</v>
      </c>
      <c r="F92" s="97">
        <f t="shared" si="33"/>
        <v>25384.910000000003</v>
      </c>
      <c r="G92" s="97">
        <f t="shared" si="23"/>
        <v>1344.9200000000055</v>
      </c>
    </row>
    <row r="93" spans="1:7" x14ac:dyDescent="0.3">
      <c r="A93" s="147" t="s">
        <v>65</v>
      </c>
      <c r="B93" s="148"/>
      <c r="C93" s="149"/>
      <c r="D93" s="8" t="s">
        <v>116</v>
      </c>
      <c r="E93" s="97">
        <f t="shared" ref="E93:F93" si="34">E94</f>
        <v>2575.54</v>
      </c>
      <c r="F93" s="97">
        <f t="shared" si="34"/>
        <v>2719.63</v>
      </c>
      <c r="G93" s="97">
        <f t="shared" si="23"/>
        <v>144.09000000000015</v>
      </c>
    </row>
    <row r="94" spans="1:7" x14ac:dyDescent="0.3">
      <c r="A94" s="45">
        <v>3</v>
      </c>
      <c r="B94" s="46"/>
      <c r="C94" s="20"/>
      <c r="D94" s="20" t="s">
        <v>10</v>
      </c>
      <c r="E94" s="102">
        <f t="shared" ref="E94:F94" si="35">E95+E96</f>
        <v>2575.54</v>
      </c>
      <c r="F94" s="102">
        <f t="shared" si="35"/>
        <v>2719.63</v>
      </c>
      <c r="G94" s="97">
        <f t="shared" si="23"/>
        <v>144.09000000000015</v>
      </c>
    </row>
    <row r="95" spans="1:7" x14ac:dyDescent="0.3">
      <c r="A95" s="45">
        <v>31</v>
      </c>
      <c r="B95" s="46"/>
      <c r="C95" s="20"/>
      <c r="D95" s="20" t="s">
        <v>11</v>
      </c>
      <c r="E95" s="102">
        <v>2413.42</v>
      </c>
      <c r="F95" s="102">
        <v>2556.02</v>
      </c>
      <c r="G95" s="97">
        <f t="shared" si="23"/>
        <v>142.59999999999991</v>
      </c>
    </row>
    <row r="96" spans="1:7" x14ac:dyDescent="0.3">
      <c r="A96" s="45">
        <v>32</v>
      </c>
      <c r="B96" s="46"/>
      <c r="C96" s="20"/>
      <c r="D96" s="20" t="s">
        <v>20</v>
      </c>
      <c r="E96" s="101">
        <v>162.12</v>
      </c>
      <c r="F96" s="101">
        <v>163.61000000000001</v>
      </c>
      <c r="G96" s="97">
        <f t="shared" si="23"/>
        <v>1.4900000000000091</v>
      </c>
    </row>
    <row r="97" spans="1:7" x14ac:dyDescent="0.3">
      <c r="A97" s="147" t="s">
        <v>114</v>
      </c>
      <c r="B97" s="148"/>
      <c r="C97" s="149"/>
      <c r="D97" s="8" t="s">
        <v>115</v>
      </c>
      <c r="E97" s="97">
        <f t="shared" ref="E97:F97" si="36">E98</f>
        <v>3219.67</v>
      </c>
      <c r="F97" s="97">
        <f t="shared" si="36"/>
        <v>3399.79</v>
      </c>
      <c r="G97" s="97">
        <f t="shared" si="23"/>
        <v>180.11999999999989</v>
      </c>
    </row>
    <row r="98" spans="1:7" x14ac:dyDescent="0.3">
      <c r="A98" s="45">
        <v>3</v>
      </c>
      <c r="B98" s="46"/>
      <c r="C98" s="20"/>
      <c r="D98" s="20" t="s">
        <v>10</v>
      </c>
      <c r="E98" s="102">
        <f t="shared" ref="E98:F98" si="37">E99+E100</f>
        <v>3219.67</v>
      </c>
      <c r="F98" s="102">
        <f t="shared" si="37"/>
        <v>3399.79</v>
      </c>
      <c r="G98" s="97">
        <f t="shared" si="23"/>
        <v>180.11999999999989</v>
      </c>
    </row>
    <row r="99" spans="1:7" x14ac:dyDescent="0.3">
      <c r="A99" s="45">
        <v>31</v>
      </c>
      <c r="B99" s="46"/>
      <c r="C99" s="20"/>
      <c r="D99" s="20" t="s">
        <v>11</v>
      </c>
      <c r="E99" s="102">
        <v>3017.01</v>
      </c>
      <c r="F99" s="102">
        <v>3195.27</v>
      </c>
      <c r="G99" s="97">
        <f t="shared" si="23"/>
        <v>178.25999999999976</v>
      </c>
    </row>
    <row r="100" spans="1:7" x14ac:dyDescent="0.3">
      <c r="A100" s="45">
        <v>32</v>
      </c>
      <c r="B100" s="46"/>
      <c r="C100" s="20"/>
      <c r="D100" s="20" t="s">
        <v>20</v>
      </c>
      <c r="E100" s="102">
        <v>202.66</v>
      </c>
      <c r="F100" s="102">
        <v>204.52</v>
      </c>
      <c r="G100" s="97">
        <f t="shared" si="23"/>
        <v>1.8600000000000136</v>
      </c>
    </row>
    <row r="101" spans="1:7" ht="15" customHeight="1" x14ac:dyDescent="0.3">
      <c r="A101" s="51" t="s">
        <v>72</v>
      </c>
      <c r="B101" s="46"/>
      <c r="C101" s="20"/>
      <c r="D101" s="8" t="s">
        <v>73</v>
      </c>
      <c r="E101" s="97">
        <f t="shared" ref="E101:F101" si="38">E102</f>
        <v>18244.78</v>
      </c>
      <c r="F101" s="97">
        <f t="shared" si="38"/>
        <v>19265.490000000002</v>
      </c>
      <c r="G101" s="97">
        <f t="shared" si="23"/>
        <v>1020.7100000000028</v>
      </c>
    </row>
    <row r="102" spans="1:7" x14ac:dyDescent="0.3">
      <c r="A102" s="45">
        <v>3</v>
      </c>
      <c r="B102" s="46"/>
      <c r="C102" s="20"/>
      <c r="D102" s="20" t="s">
        <v>10</v>
      </c>
      <c r="E102" s="102">
        <f t="shared" ref="E102:F102" si="39">E103+E104</f>
        <v>18244.78</v>
      </c>
      <c r="F102" s="102">
        <f t="shared" si="39"/>
        <v>19265.490000000002</v>
      </c>
      <c r="G102" s="97">
        <f t="shared" si="23"/>
        <v>1020.7100000000028</v>
      </c>
    </row>
    <row r="103" spans="1:7" x14ac:dyDescent="0.3">
      <c r="A103" s="45">
        <v>31</v>
      </c>
      <c r="B103" s="46"/>
      <c r="C103" s="20"/>
      <c r="D103" s="20" t="s">
        <v>11</v>
      </c>
      <c r="E103" s="102">
        <v>17096.37</v>
      </c>
      <c r="F103" s="102">
        <v>18106.52</v>
      </c>
      <c r="G103" s="97">
        <f t="shared" si="23"/>
        <v>1010.1500000000015</v>
      </c>
    </row>
    <row r="104" spans="1:7" x14ac:dyDescent="0.3">
      <c r="A104" s="45">
        <v>32</v>
      </c>
      <c r="B104" s="46"/>
      <c r="C104" s="20"/>
      <c r="D104" s="20" t="s">
        <v>20</v>
      </c>
      <c r="E104" s="102">
        <v>1148.4100000000001</v>
      </c>
      <c r="F104" s="102">
        <v>1158.97</v>
      </c>
      <c r="G104" s="97">
        <f t="shared" si="23"/>
        <v>10.559999999999945</v>
      </c>
    </row>
    <row r="105" spans="1:7" x14ac:dyDescent="0.3">
      <c r="A105" s="147"/>
      <c r="B105" s="148"/>
      <c r="C105" s="149"/>
      <c r="D105" s="21"/>
      <c r="E105" s="104"/>
      <c r="F105" s="104"/>
      <c r="G105" s="104"/>
    </row>
    <row r="106" spans="1:7" x14ac:dyDescent="0.3">
      <c r="A106" s="147"/>
      <c r="B106" s="148"/>
      <c r="C106" s="149"/>
      <c r="D106" s="8"/>
      <c r="E106" s="104"/>
      <c r="F106" s="104"/>
      <c r="G106" s="104"/>
    </row>
    <row r="107" spans="1:7" x14ac:dyDescent="0.3">
      <c r="A107" s="45"/>
      <c r="B107" s="46"/>
      <c r="C107" s="20"/>
      <c r="D107" s="20"/>
      <c r="E107" s="99"/>
      <c r="F107" s="99"/>
      <c r="G107" s="99"/>
    </row>
    <row r="108" spans="1:7" x14ac:dyDescent="0.3">
      <c r="A108" s="45"/>
      <c r="B108" s="46"/>
      <c r="C108" s="20"/>
      <c r="D108" s="20"/>
      <c r="E108" s="102"/>
      <c r="F108" s="102"/>
      <c r="G108" s="102"/>
    </row>
    <row r="111" spans="1:7" x14ac:dyDescent="0.3">
      <c r="B111" s="145" t="s">
        <v>156</v>
      </c>
      <c r="C111" s="145"/>
      <c r="D111" s="145"/>
      <c r="E111" s="61"/>
      <c r="F111" s="61"/>
      <c r="G111"/>
    </row>
    <row r="112" spans="1:7" x14ac:dyDescent="0.3">
      <c r="B112" s="146" t="s">
        <v>160</v>
      </c>
      <c r="C112" s="146"/>
      <c r="D112" s="146"/>
      <c r="E112" s="61"/>
      <c r="F112" s="61" t="s">
        <v>162</v>
      </c>
      <c r="G112"/>
    </row>
    <row r="113" spans="2:7" x14ac:dyDescent="0.3">
      <c r="B113" s="61"/>
      <c r="C113" s="61"/>
      <c r="D113" s="61"/>
      <c r="E113" s="61"/>
      <c r="F113" s="61" t="s">
        <v>163</v>
      </c>
      <c r="G113"/>
    </row>
    <row r="114" spans="2:7" x14ac:dyDescent="0.3">
      <c r="B114" s="141" t="s">
        <v>161</v>
      </c>
      <c r="C114" s="141"/>
      <c r="D114" s="141"/>
      <c r="E114" s="61"/>
      <c r="F114" s="61"/>
      <c r="G114"/>
    </row>
    <row r="115" spans="2:7" x14ac:dyDescent="0.3">
      <c r="B115" s="61"/>
      <c r="C115" s="61"/>
      <c r="D115" s="61"/>
      <c r="E115" s="61"/>
      <c r="F115" s="61"/>
      <c r="G115"/>
    </row>
    <row r="116" spans="2:7" x14ac:dyDescent="0.3">
      <c r="E116"/>
      <c r="F116"/>
      <c r="G116"/>
    </row>
    <row r="117" spans="2:7" x14ac:dyDescent="0.3">
      <c r="E117"/>
      <c r="F117"/>
      <c r="G117"/>
    </row>
  </sheetData>
  <mergeCells count="34">
    <mergeCell ref="A105:C105"/>
    <mergeCell ref="A57:C57"/>
    <mergeCell ref="A93:C93"/>
    <mergeCell ref="A72:C72"/>
    <mergeCell ref="A84:C84"/>
    <mergeCell ref="A97:C97"/>
    <mergeCell ref="A76:C76"/>
    <mergeCell ref="A77:C77"/>
    <mergeCell ref="A80:C80"/>
    <mergeCell ref="A81:C81"/>
    <mergeCell ref="A46:C46"/>
    <mergeCell ref="A51:C51"/>
    <mergeCell ref="A6:C6"/>
    <mergeCell ref="A10:C10"/>
    <mergeCell ref="A11:C11"/>
    <mergeCell ref="A9:C9"/>
    <mergeCell ref="A24:C24"/>
    <mergeCell ref="A32:C32"/>
    <mergeCell ref="B114:D114"/>
    <mergeCell ref="A1:G1"/>
    <mergeCell ref="A3:G3"/>
    <mergeCell ref="A5:C5"/>
    <mergeCell ref="B111:D111"/>
    <mergeCell ref="B112:D112"/>
    <mergeCell ref="A17:C17"/>
    <mergeCell ref="A16:C16"/>
    <mergeCell ref="A106:C106"/>
    <mergeCell ref="A73:C73"/>
    <mergeCell ref="A18:C18"/>
    <mergeCell ref="A19:C19"/>
    <mergeCell ref="A64:C64"/>
    <mergeCell ref="A23:C23"/>
    <mergeCell ref="A37:C37"/>
    <mergeCell ref="A69:C6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Ured Ospregrada</cp:lastModifiedBy>
  <cp:lastPrinted>2025-03-18T16:05:07Z</cp:lastPrinted>
  <dcterms:created xsi:type="dcterms:W3CDTF">2022-08-12T12:51:27Z</dcterms:created>
  <dcterms:modified xsi:type="dcterms:W3CDTF">2025-03-20T12:02:01Z</dcterms:modified>
</cp:coreProperties>
</file>